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90FAD9E6-0AA4-4047-A23D-8E36CCB1F2C4}" xr6:coauthVersionLast="47" xr6:coauthVersionMax="47" xr10:uidLastSave="{00000000-0000-0000-0000-000000000000}"/>
  <bookViews>
    <workbookView xWindow="-108" yWindow="-108" windowWidth="23256" windowHeight="1389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C17" i="2"/>
  <c r="B17" i="2"/>
  <c r="B47" i="2" s="1"/>
  <c r="G17" i="22"/>
  <c r="G28" i="22" s="1"/>
  <c r="F17" i="22"/>
  <c r="F28" i="22" s="1"/>
  <c r="E17" i="22"/>
  <c r="E28" i="22" s="1"/>
  <c r="D17" i="22"/>
  <c r="D28" i="22" s="1"/>
  <c r="C17" i="22"/>
  <c r="C28" i="22" s="1"/>
  <c r="B17" i="22"/>
  <c r="B28" i="22" s="1"/>
  <c r="G6" i="22"/>
  <c r="F6" i="22"/>
  <c r="E6" i="22"/>
  <c r="D6" i="22"/>
  <c r="C6" i="22"/>
  <c r="B6" i="22"/>
  <c r="G27" i="20"/>
  <c r="F27" i="20"/>
  <c r="E27" i="20"/>
  <c r="D27" i="20"/>
  <c r="C27" i="20"/>
  <c r="B27" i="20"/>
  <c r="G20" i="20"/>
  <c r="G30" i="20" s="1"/>
  <c r="F20" i="20"/>
  <c r="F30" i="20" s="1"/>
  <c r="E20" i="20"/>
  <c r="E30" i="20" s="1"/>
  <c r="D20" i="20"/>
  <c r="D30" i="20" s="1"/>
  <c r="C20" i="20"/>
  <c r="C30" i="20" s="1"/>
  <c r="B20" i="20"/>
  <c r="B30" i="20" s="1"/>
  <c r="G6" i="20"/>
  <c r="F6" i="20"/>
  <c r="E6" i="20"/>
  <c r="D6" i="20"/>
  <c r="C6" i="20"/>
  <c r="B6" i="20"/>
  <c r="G18" i="19"/>
  <c r="F18" i="19"/>
  <c r="E18" i="19"/>
  <c r="D18" i="19"/>
  <c r="C18" i="19"/>
  <c r="B18" i="19"/>
  <c r="G7" i="19"/>
  <c r="G29" i="19" s="1"/>
  <c r="F7" i="19"/>
  <c r="E7" i="19"/>
  <c r="D7" i="19"/>
  <c r="C7" i="19"/>
  <c r="B7" i="19"/>
  <c r="B31" i="16"/>
  <c r="G7" i="16"/>
  <c r="G31" i="16" s="1"/>
  <c r="F7" i="16"/>
  <c r="F31" i="16" s="1"/>
  <c r="E7" i="16"/>
  <c r="E31" i="16" s="1"/>
  <c r="D7" i="16"/>
  <c r="D31" i="16" s="1"/>
  <c r="C7" i="16"/>
  <c r="C31" i="16" s="1"/>
  <c r="B7" i="16"/>
  <c r="G9" i="10"/>
  <c r="F9" i="10"/>
  <c r="E9" i="10"/>
  <c r="D9" i="10"/>
  <c r="C9" i="10"/>
  <c r="B9" i="10"/>
  <c r="G21" i="10"/>
  <c r="F21" i="10"/>
  <c r="E21" i="10"/>
  <c r="D21" i="10"/>
  <c r="C21" i="10"/>
  <c r="B21" i="10"/>
  <c r="G33" i="10"/>
  <c r="F33" i="10"/>
  <c r="E33" i="10"/>
  <c r="D33" i="10"/>
  <c r="C33" i="10"/>
  <c r="B33" i="10"/>
  <c r="G77" i="9"/>
  <c r="F77" i="9"/>
  <c r="E77" i="9"/>
  <c r="D77" i="9"/>
  <c r="C77" i="9"/>
  <c r="B77" i="9"/>
  <c r="G43" i="9"/>
  <c r="F43" i="9"/>
  <c r="E43" i="9"/>
  <c r="D43" i="9"/>
  <c r="C43" i="9"/>
  <c r="B43" i="9"/>
  <c r="G19" i="9"/>
  <c r="F19" i="9"/>
  <c r="E19" i="9"/>
  <c r="D19" i="9"/>
  <c r="C19" i="9"/>
  <c r="B19" i="9"/>
  <c r="G9" i="9"/>
  <c r="F9" i="9"/>
  <c r="E9" i="9"/>
  <c r="D9" i="9"/>
  <c r="C9" i="9"/>
  <c r="B9" i="9"/>
  <c r="G29" i="8"/>
  <c r="F29" i="8"/>
  <c r="E29" i="8"/>
  <c r="D29" i="8"/>
  <c r="C29" i="8"/>
  <c r="B29" i="8"/>
  <c r="G19" i="8"/>
  <c r="F19" i="8"/>
  <c r="E19" i="8"/>
  <c r="D19" i="8"/>
  <c r="C19" i="8"/>
  <c r="B19" i="8"/>
  <c r="G9" i="8"/>
  <c r="F9" i="8"/>
  <c r="E9" i="8"/>
  <c r="D9" i="8"/>
  <c r="C9" i="8"/>
  <c r="B9" i="8"/>
  <c r="F10" i="7"/>
  <c r="E10" i="7"/>
  <c r="D10" i="7"/>
  <c r="D9" i="7" s="1"/>
  <c r="C10" i="7"/>
  <c r="C9" i="7" s="1"/>
  <c r="C159" i="7" s="1"/>
  <c r="B10" i="7"/>
  <c r="F9" i="7"/>
  <c r="E9" i="7"/>
  <c r="E159" i="7" s="1"/>
  <c r="B9" i="7"/>
  <c r="B159" i="7" s="1"/>
  <c r="B18" i="7"/>
  <c r="D18" i="7" s="1"/>
  <c r="G18" i="7" s="1"/>
  <c r="F159" i="7"/>
  <c r="C75" i="7"/>
  <c r="D75" i="7"/>
  <c r="E75" i="7"/>
  <c r="F75" i="7"/>
  <c r="G75" i="7"/>
  <c r="B75" i="7"/>
  <c r="C71" i="7"/>
  <c r="D71" i="7"/>
  <c r="E71" i="7"/>
  <c r="E70" i="7" s="1"/>
  <c r="F71" i="7"/>
  <c r="G71" i="7"/>
  <c r="B71" i="7"/>
  <c r="C70" i="7"/>
  <c r="D70" i="7"/>
  <c r="F70" i="7"/>
  <c r="G70" i="7"/>
  <c r="B62" i="7"/>
  <c r="D62" i="7" s="1"/>
  <c r="G62" i="7" s="1"/>
  <c r="B70" i="7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F62" i="7"/>
  <c r="E62" i="7"/>
  <c r="C62" i="7"/>
  <c r="G61" i="7"/>
  <c r="D61" i="7"/>
  <c r="D60" i="7"/>
  <c r="G60" i="7" s="1"/>
  <c r="D59" i="7"/>
  <c r="G59" i="7" s="1"/>
  <c r="F58" i="7"/>
  <c r="E58" i="7"/>
  <c r="C58" i="7"/>
  <c r="B58" i="7"/>
  <c r="D58" i="7" s="1"/>
  <c r="G58" i="7" s="1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F48" i="7"/>
  <c r="E48" i="7"/>
  <c r="C48" i="7"/>
  <c r="B48" i="7"/>
  <c r="D48" i="7" s="1"/>
  <c r="G48" i="7" s="1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F38" i="7"/>
  <c r="E38" i="7"/>
  <c r="C38" i="7"/>
  <c r="B38" i="7"/>
  <c r="D38" i="7" s="1"/>
  <c r="G38" i="7" s="1"/>
  <c r="D37" i="7"/>
  <c r="G37" i="7" s="1"/>
  <c r="D36" i="7"/>
  <c r="G36" i="7" s="1"/>
  <c r="D35" i="7"/>
  <c r="G35" i="7" s="1"/>
  <c r="D34" i="7"/>
  <c r="G34" i="7" s="1"/>
  <c r="D33" i="7"/>
  <c r="G33" i="7" s="1"/>
  <c r="G32" i="7"/>
  <c r="D32" i="7"/>
  <c r="D31" i="7"/>
  <c r="G31" i="7" s="1"/>
  <c r="D30" i="7"/>
  <c r="G30" i="7" s="1"/>
  <c r="D29" i="7"/>
  <c r="G29" i="7" s="1"/>
  <c r="F28" i="7"/>
  <c r="E28" i="7"/>
  <c r="C28" i="7"/>
  <c r="B28" i="7"/>
  <c r="D28" i="7" s="1"/>
  <c r="G28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C18" i="7"/>
  <c r="G10" i="7"/>
  <c r="G9" i="7" s="1"/>
  <c r="G70" i="6"/>
  <c r="F70" i="6"/>
  <c r="E70" i="6"/>
  <c r="D70" i="6"/>
  <c r="C70" i="6"/>
  <c r="B70" i="6"/>
  <c r="G42" i="6"/>
  <c r="G41" i="6"/>
  <c r="F41" i="6"/>
  <c r="E41" i="6"/>
  <c r="D41" i="6"/>
  <c r="C41" i="6"/>
  <c r="B41" i="6"/>
  <c r="D57" i="5"/>
  <c r="D59" i="5" s="1"/>
  <c r="C57" i="5"/>
  <c r="C59" i="5" s="1"/>
  <c r="B57" i="5"/>
  <c r="B59" i="5" s="1"/>
  <c r="D33" i="5"/>
  <c r="C33" i="5"/>
  <c r="D21" i="5"/>
  <c r="D23" i="5" s="1"/>
  <c r="D25" i="5" s="1"/>
  <c r="C21" i="5"/>
  <c r="C23" i="5" s="1"/>
  <c r="C25" i="5" s="1"/>
  <c r="B21" i="5"/>
  <c r="B23" i="5" s="1"/>
  <c r="B25" i="5" s="1"/>
  <c r="D13" i="5"/>
  <c r="C13" i="5"/>
  <c r="B13" i="5"/>
  <c r="D8" i="5"/>
  <c r="C8" i="5"/>
  <c r="B8" i="5"/>
  <c r="F79" i="2"/>
  <c r="F81" i="2" s="1"/>
  <c r="E79" i="2"/>
  <c r="E81" i="2" s="1"/>
  <c r="F68" i="2"/>
  <c r="E68" i="2"/>
  <c r="F57" i="2"/>
  <c r="F59" i="2" s="1"/>
  <c r="E57" i="2"/>
  <c r="E59" i="2" s="1"/>
  <c r="F47" i="2"/>
  <c r="E47" i="2"/>
  <c r="F9" i="2"/>
  <c r="E9" i="2"/>
  <c r="C60" i="2"/>
  <c r="B60" i="2"/>
  <c r="C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C47" i="2" l="1"/>
  <c r="C62" i="2" s="1"/>
  <c r="B62" i="2"/>
  <c r="F29" i="19"/>
  <c r="E29" i="19"/>
  <c r="D29" i="19"/>
  <c r="C29" i="19"/>
  <c r="B29" i="19"/>
  <c r="D159" i="7"/>
  <c r="G159" i="7"/>
  <c r="A5" i="10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<sst xmlns="http://schemas.openxmlformats.org/spreadsheetml/2006/main" count="929" uniqueCount="563">
  <si>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</si>
  <si>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</si>
  <si>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</si>
  <si>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</si>
  <si>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</si>
  <si>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</si>
  <si>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</si>
  <si>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</si>
  <si>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</si>
  <si>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</si>
  <si>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</si>
  <si>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</si>
  <si>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</si>
  <si>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</si>
  <si>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</si>
  <si>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</si>
  <si>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</si>
  <si>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</si>
  <si>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</si>
  <si>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</si>
  <si>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</si>
  <si>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</si>
  <si>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</si>
  <si>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</si>
  <si>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</si>
  <si>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</si>
  <si>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</si>
  <si>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</si>
  <si>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</si>
  <si>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</si>
  <si>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</si>
  <si>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</si>
  <si>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</si>
  <si>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</si>
  <si>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</si>
  <si>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</si>
  <si>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</si>
  <si>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</si>
  <si>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</si>
  <si>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</si>
  <si>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</si>
  <si>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</si>
  <si>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</si>
  <si>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</si>
  <si>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</si>
  <si>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</si>
  <si>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</si>
  <si>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</si>
  <si>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</si>
  <si>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</si>
  <si>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</si>
  <si>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</si>
  <si>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</si>
  <si>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</si>
  <si>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</si>
  <si>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</si>
  <si>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</si>
  <si>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</si>
  <si>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</si>
  <si>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</si>
  <si>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</si>
  <si>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</si>
  <si>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</si>
  <si>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</si>
  <si>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</si>
  <si>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</si>
  <si>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</si>
  <si>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</si>
  <si>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</si>
  <si>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</si>
  <si>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</si>
  <si>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</si>
  <si>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</si>
  <si>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</si>
  <si>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</si>
  <si>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</si>
  <si>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</si>
  <si>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</si>
  <si>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</si>
  <si>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</si>
  <si>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</si>
  <si>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</si>
  <si>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</si>
  <si>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</si>
  <si>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</si>
  <si>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</si>
  <si>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</si>
  <si>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</si>
  <si>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</si>
  <si>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</si>
  <si>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</si>
  <si>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</si>
  <si>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</si>
  <si>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</si>
  <si>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</si>
  <si>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</si>
  <si>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</si>
  <si>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</si>
  <si>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</si>
  <si>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</si>
  <si>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</si>
  <si>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</si>
  <si>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</si>
  <si>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</si>
  <si>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</si>
  <si>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</si>
  <si>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</si>
  <si>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</si>
  <si>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</si>
  <si>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</si>
  <si>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</si>
  <si>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</si>
  <si>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</si>
  <si>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</si>
  <si>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</si>
  <si>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</si>
  <si>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</si>
  <si>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</si>
  <si>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</si>
  <si>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</si>
  <si>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</si>
  <si>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</si>
  <si>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</si>
  <si>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</si>
  <si>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</si>
  <si>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</si>
  <si>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</si>
  <si>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</si>
  <si>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</si>
  <si>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</si>
  <si>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</si>
  <si>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</si>
  <si>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</si>
  <si>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</si>
  <si>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</si>
  <si>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</si>
  <si>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</si>
  <si>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</si>
  <si>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</si>
  <si>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</si>
  <si>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</si>
  <si>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</si>
  <si>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</si>
  <si>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</si>
  <si>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</si>
  <si>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</si>
  <si>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</si>
  <si>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</si>
  <si>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</si>
  <si>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</si>
  <si>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</si>
  <si>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</si>
  <si>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</si>
  <si>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</si>
  <si>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</si>
  <si>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</si>
  <si>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</si>
  <si>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</si>
  <si>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</si>
  <si>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</si>
  <si>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</si>
  <si>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</si>
  <si>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</si>
  <si>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</si>
  <si>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</si>
  <si>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</si>
  <si>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</si>
  <si>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</si>
  <si>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</si>
  <si>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</si>
  <si>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</si>
  <si>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</si>
  <si>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</si>
  <si>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</si>
  <si>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</si>
  <si>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</si>
  <si>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</si>
  <si>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</si>
  <si>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</si>
  <si>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</si>
  <si>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</si>
  <si>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</si>
  <si>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</si>
  <si>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</si>
  <si>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</si>
  <si>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</si>
  <si>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</si>
  <si>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</si>
  <si>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</si>
  <si>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</si>
  <si>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</si>
  <si>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</si>
  <si>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</si>
  <si>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</si>
  <si>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</si>
  <si>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</si>
  <si>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</si>
  <si>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</si>
  <si>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</si>
  <si>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</si>
  <si>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</si>
  <si>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</si>
  <si>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</si>
  <si>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</si>
  <si>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</si>
  <si>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</si>
  <si>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</si>
  <si>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</si>
  <si>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</si>
  <si>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</si>
  <si>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</si>
  <si>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</si>
  <si>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</si>
  <si>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</si>
  <si>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</si>
  <si>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</si>
  <si>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</si>
  <si>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</si>
  <si>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</si>
  <si>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</si>
  <si>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</si>
  <si>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</si>
  <si>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</si>
  <si>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</si>
  <si>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</si>
  <si>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</si>
  <si>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</si>
  <si>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</si>
  <si>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</si>
  <si>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</si>
  <si>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</si>
  <si>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</si>
  <si>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</si>
  <si>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</si>
  <si>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</si>
  <si>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</si>
  <si>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</si>
  <si>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</si>
  <si>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</si>
  <si>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</si>
  <si>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</si>
  <si>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</si>
  <si>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</si>
  <si>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</si>
  <si>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</si>
  <si>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</si>
  <si>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</si>
  <si>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</si>
  <si>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</si>
  <si>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</si>
  <si>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</si>
  <si>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</si>
  <si>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</si>
  <si>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</si>
  <si>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</si>
  <si>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</si>
  <si>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</si>
  <si>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</si>
  <si>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</si>
  <si>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</si>
  <si>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</si>
  <si>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</si>
  <si>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</si>
  <si>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</si>
  <si>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</si>
  <si>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</si>
  <si>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</si>
  <si>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</si>
  <si>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</si>
  <si>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</si>
  <si>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</si>
  <si>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</si>
  <si>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</si>
  <si>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</si>
  <si>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</si>
  <si>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</si>
  <si>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</si>
  <si>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</si>
  <si>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</si>
  <si>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</si>
  <si>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</si>
  <si>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</si>
  <si>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</si>
  <si>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</si>
  <si>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</si>
  <si>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</si>
  <si>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</si>
  <si>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</si>
  <si>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</si>
  <si>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</si>
  <si>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</si>
  <si>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</si>
  <si>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</si>
  <si>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</si>
  <si>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</si>
  <si>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</si>
  <si>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</si>
  <si>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</si>
  <si>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</si>
  <si>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</si>
  <si>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</si>
  <si>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</si>
  <si>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</si>
  <si>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</si>
  <si>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</si>
  <si>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</si>
  <si>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</si>
  <si>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</si>
  <si>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</si>
  <si>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</si>
  <si>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</si>
  <si>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</si>
  <si>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</si>
  <si>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</si>
  <si>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</si>
  <si>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</si>
  <si>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</si>
  <si>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</si>
  <si>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</si>
  <si>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</si>
  <si>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</si>
  <si>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</si>
  <si>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</si>
  <si>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</si>
  <si>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</si>
  <si>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</si>
  <si>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</si>
  <si>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</si>
  <si>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</si>
  <si>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</si>
  <si>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</si>
  <si>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</si>
  <si>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</si>
  <si>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</si>
  <si>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</si>
  <si>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</si>
  <si>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</si>
  <si>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</si>
  <si>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</si>
  <si>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</si>
  <si>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</si>
  <si>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</si>
  <si>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</si>
  <si>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</si>
  <si>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</si>
  <si>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</si>
  <si>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</si>
  <si>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</si>
  <si>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</si>
  <si>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</si>
  <si>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</si>
  <si>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</si>
  <si>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</si>
  <si>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</si>
  <si>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</si>
  <si>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</si>
  <si>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</si>
  <si>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</si>
  <si>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</si>
  <si>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</si>
  <si>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</si>
  <si>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</si>
  <si>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</si>
  <si>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</si>
  <si>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</si>
  <si>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</si>
  <si>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</si>
  <si>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</si>
  <si>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</si>
  <si>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</si>
  <si>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</si>
  <si>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</si>
  <si>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</si>
  <si>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</si>
  <si>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</si>
  <si>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</si>
  <si>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</si>
  <si>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</si>
  <si>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</si>
  <si>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</si>
  <si>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</si>
  <si>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</si>
  <si>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</si>
  <si>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</si>
  <si>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</si>
  <si>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</si>
  <si>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</si>
  <si>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</si>
  <si>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</si>
  <si>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</si>
  <si>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</si>
  <si>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</si>
  <si>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</si>
  <si>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</si>
  <si>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</si>
  <si>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</si>
  <si>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</si>
  <si>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</si>
  <si>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</si>
  <si>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</si>
  <si>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</si>
  <si>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</si>
  <si>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</si>
  <si>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</si>
  <si>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</si>
  <si>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</si>
  <si>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</si>
  <si>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</si>
  <si>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</si>
  <si>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</si>
  <si>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</si>
  <si>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</si>
  <si>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</si>
  <si>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</si>
  <si>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</si>
  <si>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</si>
  <si>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</si>
  <si>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</si>
  <si>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</si>
  <si>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</si>
  <si>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</si>
  <si>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</si>
  <si>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</si>
  <si>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</si>
  <si>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</si>
  <si>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</si>
  <si>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</si>
  <si>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</si>
  <si>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</si>
  <si>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</si>
  <si>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</si>
  <si>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</si>
  <si>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</si>
  <si>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</si>
  <si>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</si>
  <si>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</si>
  <si>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</si>
  <si>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</si>
  <si>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</si>
  <si>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</si>
  <si>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</si>
  <si>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</si>
  <si>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</si>
  <si>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</si>
  <si>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</si>
  <si>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</si>
  <si>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</si>
  <si>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</si>
  <si>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</si>
  <si>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</si>
  <si>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</si>
  <si>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</si>
  <si>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</si>
  <si>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</si>
  <si>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</si>
  <si>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</si>
  <si>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</si>
  <si>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</si>
  <si>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</si>
  <si>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</si>
  <si>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</si>
  <si>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</si>
  <si>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</si>
  <si>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</si>
  <si>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</si>
  <si>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</si>
  <si>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</si>
  <si>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</si>
  <si>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</si>
  <si>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</si>
  <si>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</si>
  <si>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</si>
  <si>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</si>
  <si>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</si>
  <si>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</si>
  <si>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</si>
  <si>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</si>
  <si>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</si>
  <si>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</si>
  <si>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</si>
  <si>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</si>
  <si>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</si>
  <si>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</si>
  <si>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</si>
  <si>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</si>
  <si>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</si>
  <si>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</si>
  <si>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</si>
  <si>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</si>
  <si>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</si>
  <si>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</si>
  <si>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</si>
  <si>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</si>
  <si>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</si>
  <si>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</si>
  <si>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</si>
  <si>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</si>
  <si>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</si>
  <si>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</si>
  <si>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</si>
  <si>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</si>
  <si>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</si>
  <si>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</si>
  <si>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</si>
  <si>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</si>
  <si>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</si>
  <si>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</si>
  <si>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</si>
  <si>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</si>
  <si>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</si>
  <si>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</si>
  <si>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</si>
  <si>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</si>
  <si>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</si>
  <si>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</si>
  <si>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</si>
  <si>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</si>
  <si>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</si>
  <si>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</si>
  <si>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</si>
  <si>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</si>
  <si>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</si>
  <si>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</si>
  <si>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</si>
  <si>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</si>
  <si>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</si>
  <si>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</si>
  <si>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</si>
  <si>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</si>
  <si>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</si>
  <si>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</si>
  <si>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</si>
  <si>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</si>
  <si>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</si>
  <si>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</si>
  <si>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</si>
  <si>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</si>
  <si>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</si>
  <si>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</si>
  <si>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</si>
  <si>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</si>
  <si>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</si>
  <si>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</si>
  <si>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</si>
  <si>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</si>
  <si>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</si>
  <si>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</si>
  <si>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</si>
  <si>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</si>
  <si>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</si>
  <si>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</si>
  <si>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</si>
  <si>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</si>
  <si>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INSTITUTO SALMANTINO PARA LAS PERSONAS CON DISCAPACIDAD</t>
  </si>
  <si>
    <t>Al 31 de diciembre de 2025 y al 31de Marzo de 2026</t>
  </si>
  <si>
    <t>Del 1 de enero al 31 de Marzode 2026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</si>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</sst>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_-[$€-2]* #,##0.00_-;\-[$€-2]* #,##0.00_-;_-[$€-2]* &quot;-&quot;??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9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0" fontId="14" fillId="0" borderId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9" fillId="0" borderId="0" xfId="0" applyFont="1"/>
    <xf numFmtId="0" fontId="0" fillId="0" borderId="10" xfId="0" applyBorder="1"/>
    <xf numFmtId="4" fontId="15" fillId="0" borderId="14" xfId="0" applyNumberFormat="1" applyFont="1" applyBorder="1" applyProtection="1">
      <protection locked="0"/>
    </xf>
    <xf numFmtId="4" fontId="18" fillId="0" borderId="14" xfId="0" applyNumberFormat="1" applyFont="1" applyBorder="1" applyProtection="1">
      <protection locked="0"/>
    </xf>
    <xf numFmtId="0" fontId="20" fillId="0" borderId="0" xfId="1" applyFont="1" applyAlignment="1" applyProtection="1">
      <alignment horizontal="center" vertical="top"/>
      <protection locked="0"/>
    </xf>
    <xf numFmtId="0" fontId="1" fillId="0" borderId="0" xfId="0" applyFont="1"/>
    <xf numFmtId="4" fontId="18" fillId="0" borderId="14" xfId="4" applyNumberFormat="1" applyFont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19">
    <cellStyle name="Euro" xfId="5" xr:uid="{A5DC22F6-D65C-4151-8DA7-B041ACC0A0F4}"/>
    <cellStyle name="Millares 2" xfId="6" xr:uid="{2CABCCBD-D999-4B60-BDCB-847F8C943FFB}"/>
    <cellStyle name="Millares 2 2" xfId="7" xr:uid="{7A98F352-CFD8-46DB-AF9A-E6ADCED7CE13}"/>
    <cellStyle name="Millares 2 3" xfId="8" xr:uid="{3FBD4C27-DF16-4906-81E3-080861D70A63}"/>
    <cellStyle name="Millares 3" xfId="9" xr:uid="{559CE821-D9DA-4E5D-A6A2-766EF6F9A1E9}"/>
    <cellStyle name="Moneda 2" xfId="10" xr:uid="{A4E66A19-4FA6-4BA1-BAE9-AD62167EEF7C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11" xr:uid="{B7CB7809-03F9-4E0A-BA7F-D816E143F54A}"/>
    <cellStyle name="Normal 3" xfId="12" xr:uid="{9E4EA3DA-F315-4272-A3D8-ADE098A60424}"/>
    <cellStyle name="Normal 4" xfId="13" xr:uid="{F56FDD4A-DD9F-4F71-9947-BB881DCF265A}"/>
    <cellStyle name="Normal 4 2" xfId="14" xr:uid="{C67D568F-30D7-4353-B01F-0D1D6101F32D}"/>
    <cellStyle name="Normal 5" xfId="15" xr:uid="{288B19C4-5B03-4145-98ED-9DB4A1E127E4}"/>
    <cellStyle name="Normal 5 2" xfId="16" xr:uid="{32B25949-17CC-44FD-ADC4-559A821CB580}"/>
    <cellStyle name="Normal 6" xfId="17" xr:uid="{D744529A-C8DD-464C-BD95-1205212FE662}"/>
    <cellStyle name="Normal 6 2" xfId="18" xr:uid="{94F4C9A1-715D-4A74-89CD-B92ACFCA10CA}"/>
    <cellStyle name="Normal 7" xfId="4" xr:uid="{4B6F0D60-4D7E-4360-A059-BA758E756E16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91"/>
  <sheetViews>
    <sheetView showGridLines="0" tabSelected="1" zoomScale="75" zoomScaleNormal="75" workbookViewId="0">
      <selection activeCell="A46" sqref="A46"/>
    </sheetView>
  </sheetViews>
  <sheetFormatPr baseColWidth="10" defaultColWidth="11" defaultRowHeight="14.4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>
      <c r="A1" s="136" t="s">
        <v>0</v>
      </c>
      <c r="B1" s="137"/>
      <c r="C1" s="137"/>
      <c r="D1" s="137"/>
      <c r="E1" s="137"/>
      <c r="F1" s="138"/>
    </row>
    <row r="2" spans="1:6" ht="15" customHeight="1">
      <c r="A2" s="139" t="s">
        <v>553</v>
      </c>
      <c r="B2" s="140"/>
      <c r="C2" s="140"/>
      <c r="D2" s="140"/>
      <c r="E2" s="140"/>
      <c r="F2" s="141"/>
    </row>
    <row r="3" spans="1:6" ht="15" customHeight="1">
      <c r="A3" s="142" t="s">
        <v>1</v>
      </c>
      <c r="B3" s="143"/>
      <c r="C3" s="143"/>
      <c r="D3" s="143"/>
      <c r="E3" s="143"/>
      <c r="F3" s="144"/>
    </row>
    <row r="4" spans="1:6" ht="12.9" customHeight="1">
      <c r="A4" s="142" t="s">
        <v>554</v>
      </c>
      <c r="B4" s="143"/>
      <c r="C4" s="143"/>
      <c r="D4" s="143"/>
      <c r="E4" s="143"/>
      <c r="F4" s="144"/>
    </row>
    <row r="5" spans="1:6" ht="12.9" customHeight="1">
      <c r="A5" s="145" t="s">
        <v>2</v>
      </c>
      <c r="B5" s="146"/>
      <c r="C5" s="146"/>
      <c r="D5" s="146"/>
      <c r="E5" s="146"/>
      <c r="F5" s="147"/>
    </row>
    <row r="6" spans="1:6" ht="41.4" customHeight="1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>
      <c r="A7" s="37" t="s">
        <v>6</v>
      </c>
      <c r="B7" s="38"/>
      <c r="C7" s="38"/>
      <c r="D7" s="37" t="s">
        <v>7</v>
      </c>
      <c r="E7" s="38"/>
      <c r="F7" s="38"/>
    </row>
    <row r="8" spans="1:6">
      <c r="A8" s="2" t="s">
        <v>8</v>
      </c>
      <c r="B8" s="39"/>
      <c r="C8" s="39"/>
      <c r="D8" s="2" t="s">
        <v>9</v>
      </c>
      <c r="E8" s="39"/>
      <c r="F8" s="39"/>
    </row>
    <row r="9" spans="1:6">
      <c r="A9" s="40" t="s">
        <v>10</v>
      </c>
      <c r="B9" s="41">
        <f>SUM(B10:B16)</f>
        <v>3324820.97</v>
      </c>
      <c r="C9" s="41">
        <f>SUM(C10:C16)</f>
        <v>3424749.59</v>
      </c>
      <c r="D9" s="40" t="s">
        <v>11</v>
      </c>
      <c r="E9" s="41">
        <f>SUM(E10:E18)</f>
        <v>65796.179999999993</v>
      </c>
      <c r="F9" s="41">
        <f>SUM(F10:F18)</f>
        <v>158206.29</v>
      </c>
    </row>
    <row r="10" spans="1:6">
      <c r="A10" s="42" t="s">
        <v>12</v>
      </c>
      <c r="B10" s="41">
        <v>0</v>
      </c>
      <c r="C10" s="41">
        <v>0</v>
      </c>
      <c r="D10" s="42" t="s">
        <v>13</v>
      </c>
      <c r="E10" s="41">
        <v>65796.179999999993</v>
      </c>
      <c r="F10" s="41">
        <v>158206.29</v>
      </c>
    </row>
    <row r="11" spans="1:6">
      <c r="A11" s="42" t="s">
        <v>14</v>
      </c>
      <c r="B11" s="41">
        <v>3324820.97</v>
      </c>
      <c r="C11" s="41">
        <v>3424749.59</v>
      </c>
      <c r="D11" s="42" t="s">
        <v>15</v>
      </c>
      <c r="E11" s="41">
        <v>0</v>
      </c>
      <c r="F11" s="41">
        <v>0</v>
      </c>
    </row>
    <row r="12" spans="1:6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>
      <c r="A16" s="42" t="s">
        <v>24</v>
      </c>
      <c r="B16" s="41">
        <v>0</v>
      </c>
      <c r="C16" s="41">
        <v>0</v>
      </c>
      <c r="D16" s="42" t="s">
        <v>25</v>
      </c>
      <c r="E16" s="41">
        <v>0</v>
      </c>
      <c r="F16" s="41">
        <v>0</v>
      </c>
    </row>
    <row r="17" spans="1:6">
      <c r="A17" s="40" t="s">
        <v>26</v>
      </c>
      <c r="B17" s="41">
        <f>SUM(B18:B24)</f>
        <v>9884.17</v>
      </c>
      <c r="C17" s="41">
        <f>SUM(C18:C24)</f>
        <v>6061.53</v>
      </c>
      <c r="D17" s="42" t="s">
        <v>27</v>
      </c>
      <c r="E17" s="41">
        <v>0</v>
      </c>
      <c r="F17" s="41">
        <v>0</v>
      </c>
    </row>
    <row r="18" spans="1:6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>
      <c r="A19" s="42" t="s">
        <v>30</v>
      </c>
      <c r="B19" s="41">
        <v>9884.17</v>
      </c>
      <c r="C19" s="41">
        <v>6061.53</v>
      </c>
      <c r="D19" s="40" t="s">
        <v>31</v>
      </c>
      <c r="E19" s="41">
        <v>0</v>
      </c>
      <c r="F19" s="41">
        <v>0</v>
      </c>
    </row>
    <row r="20" spans="1:6">
      <c r="A20" s="42" t="s">
        <v>32</v>
      </c>
      <c r="B20" s="41">
        <v>0</v>
      </c>
      <c r="C20" s="41">
        <v>0</v>
      </c>
      <c r="D20" s="42" t="s">
        <v>33</v>
      </c>
      <c r="E20" s="41">
        <v>0</v>
      </c>
      <c r="F20" s="41">
        <v>0</v>
      </c>
    </row>
    <row r="21" spans="1:6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>
      <c r="A46" s="39"/>
      <c r="B46" s="43"/>
      <c r="C46" s="43"/>
      <c r="D46" s="39"/>
      <c r="E46" s="43"/>
      <c r="F46" s="43"/>
    </row>
    <row r="47" spans="1:6">
      <c r="A47" s="3" t="s">
        <v>84</v>
      </c>
      <c r="B47" s="4">
        <f>B9+B17+B25+B31+B37+B38+B41</f>
        <v>3334705.14</v>
      </c>
      <c r="C47" s="4">
        <f>C9+C17+C25+C31+C37+C38+C41</f>
        <v>3430811.1199999996</v>
      </c>
      <c r="D47" s="2" t="s">
        <v>85</v>
      </c>
      <c r="E47" s="4">
        <f>E9+E19+E23+E26+E27+E31+E38+E42</f>
        <v>65796.179999999993</v>
      </c>
      <c r="F47" s="4">
        <f>F9+F19+F23+F26+F27+F31+F38+F42</f>
        <v>158206.29</v>
      </c>
    </row>
    <row r="48" spans="1:6">
      <c r="A48" s="39"/>
      <c r="B48" s="43"/>
      <c r="C48" s="43"/>
      <c r="D48" s="39"/>
      <c r="E48" s="43"/>
      <c r="F48" s="43"/>
    </row>
    <row r="49" spans="1:6">
      <c r="A49" s="2" t="s">
        <v>86</v>
      </c>
      <c r="B49" s="43"/>
      <c r="C49" s="43"/>
      <c r="D49" s="2" t="s">
        <v>87</v>
      </c>
      <c r="E49" s="43"/>
      <c r="F49" s="43"/>
    </row>
    <row r="50" spans="1:6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>
      <c r="A53" s="40" t="s">
        <v>94</v>
      </c>
      <c r="B53" s="41">
        <v>1230842.8799999999</v>
      </c>
      <c r="C53" s="41">
        <v>1230842.8799999999</v>
      </c>
      <c r="D53" s="40" t="s">
        <v>95</v>
      </c>
      <c r="E53" s="41">
        <v>0</v>
      </c>
      <c r="F53" s="41">
        <v>0</v>
      </c>
    </row>
    <row r="54" spans="1:6">
      <c r="A54" s="40" t="s">
        <v>96</v>
      </c>
      <c r="B54" s="41">
        <v>43000</v>
      </c>
      <c r="C54" s="41">
        <v>43000</v>
      </c>
      <c r="D54" s="40" t="s">
        <v>97</v>
      </c>
      <c r="E54" s="41">
        <v>0</v>
      </c>
      <c r="F54" s="41">
        <v>0</v>
      </c>
    </row>
    <row r="55" spans="1:6">
      <c r="A55" s="40" t="s">
        <v>98</v>
      </c>
      <c r="B55" s="41">
        <v>-531906.51</v>
      </c>
      <c r="C55" s="41">
        <v>-499767.07</v>
      </c>
      <c r="D55" s="44" t="s">
        <v>99</v>
      </c>
      <c r="E55" s="41">
        <v>0</v>
      </c>
      <c r="F55" s="41">
        <v>0</v>
      </c>
    </row>
    <row r="56" spans="1:6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>
      <c r="A57" s="40" t="s">
        <v>101</v>
      </c>
      <c r="B57" s="41">
        <v>0</v>
      </c>
      <c r="C57" s="41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>
      <c r="A59" s="39"/>
      <c r="B59" s="43"/>
      <c r="C59" s="43"/>
      <c r="D59" s="2" t="s">
        <v>104</v>
      </c>
      <c r="E59" s="4">
        <f>E47+E57</f>
        <v>65796.179999999993</v>
      </c>
      <c r="F59" s="4">
        <f>F47+F57</f>
        <v>158206.29</v>
      </c>
    </row>
    <row r="60" spans="1:6">
      <c r="A60" s="3" t="s">
        <v>105</v>
      </c>
      <c r="B60" s="4">
        <f>SUM(B50:B58)</f>
        <v>741936.36999999988</v>
      </c>
      <c r="C60" s="4">
        <f>SUM(C50:C58)</f>
        <v>774075.80999999982</v>
      </c>
      <c r="D60" s="39"/>
      <c r="E60" s="43"/>
      <c r="F60" s="43"/>
    </row>
    <row r="61" spans="1:6">
      <c r="A61" s="39"/>
      <c r="B61" s="43"/>
      <c r="C61" s="43"/>
      <c r="D61" s="45" t="s">
        <v>106</v>
      </c>
      <c r="E61" s="43"/>
      <c r="F61" s="43"/>
    </row>
    <row r="62" spans="1:6">
      <c r="A62" s="3" t="s">
        <v>107</v>
      </c>
      <c r="B62" s="4">
        <f>SUM(B47+B60)</f>
        <v>4076641.51</v>
      </c>
      <c r="C62" s="4">
        <f>SUM(C47+C60)</f>
        <v>4204886.93</v>
      </c>
      <c r="D62" s="39"/>
      <c r="E62" s="43"/>
      <c r="F62" s="43"/>
    </row>
    <row r="63" spans="1:6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>
      <c r="A67" s="39"/>
      <c r="B67" s="39"/>
      <c r="C67" s="39"/>
      <c r="D67" s="39"/>
      <c r="E67" s="43"/>
      <c r="F67" s="43"/>
    </row>
    <row r="68" spans="1:6">
      <c r="A68" s="39"/>
      <c r="B68" s="39"/>
      <c r="C68" s="39"/>
      <c r="D68" s="46" t="s">
        <v>112</v>
      </c>
      <c r="E68" s="41">
        <f>SUM(E69:E73)</f>
        <v>4010845.33</v>
      </c>
      <c r="F68" s="41">
        <f>SUM(F69:F73)</f>
        <v>4046680.6399999997</v>
      </c>
    </row>
    <row r="69" spans="1:6">
      <c r="A69" s="47"/>
      <c r="B69" s="39"/>
      <c r="C69" s="39"/>
      <c r="D69" s="40" t="s">
        <v>113</v>
      </c>
      <c r="E69" s="41">
        <v>656818.01</v>
      </c>
      <c r="F69" s="41">
        <v>1326593.03</v>
      </c>
    </row>
    <row r="70" spans="1:6">
      <c r="A70" s="47"/>
      <c r="B70" s="39"/>
      <c r="C70" s="39"/>
      <c r="D70" s="40" t="s">
        <v>114</v>
      </c>
      <c r="E70" s="41">
        <v>3354027.32</v>
      </c>
      <c r="F70" s="41">
        <v>2720087.61</v>
      </c>
    </row>
    <row r="71" spans="1:6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>
      <c r="A74" s="47"/>
      <c r="B74" s="39"/>
      <c r="C74" s="39"/>
      <c r="D74" s="39"/>
      <c r="E74" s="43"/>
      <c r="F74" s="43"/>
    </row>
    <row r="75" spans="1:6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>
      <c r="A78" s="47"/>
      <c r="B78" s="39"/>
      <c r="C78" s="39"/>
      <c r="D78" s="39"/>
      <c r="E78" s="43"/>
      <c r="F78" s="43"/>
    </row>
    <row r="79" spans="1:6">
      <c r="A79" s="47"/>
      <c r="B79" s="39"/>
      <c r="C79" s="39"/>
      <c r="D79" s="2" t="s">
        <v>121</v>
      </c>
      <c r="E79" s="4">
        <f>E63+E68+E75</f>
        <v>4010845.33</v>
      </c>
      <c r="F79" s="4">
        <f>F63+F68+F75</f>
        <v>4046680.6399999997</v>
      </c>
    </row>
    <row r="80" spans="1:6">
      <c r="A80" s="47"/>
      <c r="B80" s="39"/>
      <c r="C80" s="39"/>
      <c r="D80" s="39"/>
      <c r="E80" s="43"/>
      <c r="F80" s="43"/>
    </row>
    <row r="81" spans="1:6">
      <c r="A81" s="47"/>
      <c r="B81" s="39"/>
      <c r="C81" s="39"/>
      <c r="D81" s="2" t="s">
        <v>122</v>
      </c>
      <c r="E81" s="4">
        <f>E59+E79</f>
        <v>4076641.5100000002</v>
      </c>
      <c r="F81" s="4">
        <f>F59+F79</f>
        <v>4204886.93</v>
      </c>
    </row>
    <row r="82" spans="1:6">
      <c r="A82" s="48"/>
      <c r="B82" s="49"/>
      <c r="C82" s="49"/>
      <c r="D82" s="49"/>
      <c r="E82" s="50"/>
      <c r="F82" s="50"/>
    </row>
    <row r="84" spans="1:6" ht="15.6">
      <c r="A84" s="129" t="s">
        <v>556</v>
      </c>
    </row>
    <row r="88" spans="1:6">
      <c r="A88" s="133" t="s">
        <v>557</v>
      </c>
      <c r="B88" s="134"/>
      <c r="C88" s="134"/>
      <c r="D88" s="133" t="s">
        <v>558</v>
      </c>
    </row>
    <row r="89" spans="1:6">
      <c r="A89" s="133" t="s">
        <v>559</v>
      </c>
      <c r="B89" s="134"/>
      <c r="C89" s="134"/>
      <c r="D89" s="133" t="s">
        <v>560</v>
      </c>
    </row>
    <row r="90" spans="1:6">
      <c r="A90" s="133" t="s">
        <v>561</v>
      </c>
      <c r="B90" s="134"/>
      <c r="C90" s="134"/>
      <c r="D90" s="133" t="s">
        <v>562</v>
      </c>
    </row>
    <row r="91" spans="1:6">
      <c r="A91" s="134"/>
      <c r="B91" s="134"/>
      <c r="C91" s="134"/>
      <c r="D91" s="134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9:F45 E47:F47 E50:F81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46"/>
  <sheetViews>
    <sheetView showGridLines="0" zoomScale="75" zoomScaleNormal="75" workbookViewId="0">
      <selection activeCell="D55" sqref="D55"/>
    </sheetView>
  </sheetViews>
  <sheetFormatPr baseColWidth="10" defaultColWidth="11" defaultRowHeight="14.4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54" t="s">
        <v>445</v>
      </c>
      <c r="B1" s="137"/>
      <c r="C1" s="137"/>
      <c r="D1" s="137"/>
      <c r="E1" s="137"/>
      <c r="F1" s="137"/>
      <c r="G1" s="138"/>
    </row>
    <row r="2" spans="1:7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>
      <c r="A3" s="142" t="s">
        <v>446</v>
      </c>
      <c r="B3" s="143"/>
      <c r="C3" s="143"/>
      <c r="D3" s="143"/>
      <c r="E3" s="143"/>
      <c r="F3" s="143"/>
      <c r="G3" s="144"/>
    </row>
    <row r="4" spans="1:7">
      <c r="A4" s="142" t="s">
        <v>2</v>
      </c>
      <c r="B4" s="143"/>
      <c r="C4" s="143"/>
      <c r="D4" s="143"/>
      <c r="E4" s="143"/>
      <c r="F4" s="143"/>
      <c r="G4" s="144"/>
    </row>
    <row r="5" spans="1:7">
      <c r="A5" s="145" t="s">
        <v>447</v>
      </c>
      <c r="B5" s="146"/>
      <c r="C5" s="146"/>
      <c r="D5" s="146"/>
      <c r="E5" s="146"/>
      <c r="F5" s="146"/>
      <c r="G5" s="147"/>
    </row>
    <row r="6" spans="1:7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448</v>
      </c>
      <c r="B7" s="102">
        <f>SUM(B8:B19)</f>
        <v>6838774.8899999997</v>
      </c>
      <c r="C7" s="102">
        <f t="shared" ref="C7:G7" si="1">SUM(C8:C19)</f>
        <v>0</v>
      </c>
      <c r="D7" s="102">
        <f t="shared" si="1"/>
        <v>0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455</v>
      </c>
      <c r="B14" s="58">
        <v>1051100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 t="s">
        <v>458</v>
      </c>
      <c r="B17" s="58">
        <v>5787674.8899999997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>
      <c r="A20" s="51" t="s">
        <v>461</v>
      </c>
      <c r="B20" s="58"/>
      <c r="C20" s="58"/>
      <c r="D20" s="58"/>
      <c r="E20" s="58"/>
      <c r="F20" s="58"/>
      <c r="G20" s="58"/>
    </row>
    <row r="21" spans="1:7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60" t="s">
        <v>461</v>
      </c>
      <c r="B27" s="59"/>
      <c r="C27" s="59"/>
      <c r="D27" s="59"/>
      <c r="E27" s="59"/>
      <c r="F27" s="59"/>
      <c r="G27" s="59"/>
    </row>
    <row r="28" spans="1:7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>
      <c r="A30" s="39" t="s">
        <v>461</v>
      </c>
      <c r="B30" s="61"/>
      <c r="C30" s="61"/>
      <c r="D30" s="61"/>
      <c r="E30" s="61"/>
      <c r="F30" s="61"/>
      <c r="G30" s="61"/>
    </row>
    <row r="31" spans="1:7" ht="14.4" customHeight="1">
      <c r="A31" s="3" t="s">
        <v>470</v>
      </c>
      <c r="B31" s="102">
        <f>B21+B7+B28</f>
        <v>6838774.8899999997</v>
      </c>
      <c r="C31" s="102">
        <f t="shared" ref="C31:G31" si="2">C21+C7+C28</f>
        <v>0</v>
      </c>
      <c r="D31" s="102">
        <f t="shared" si="2"/>
        <v>0</v>
      </c>
      <c r="E31" s="102">
        <f t="shared" si="2"/>
        <v>0</v>
      </c>
      <c r="F31" s="102">
        <f t="shared" si="2"/>
        <v>0</v>
      </c>
      <c r="G31" s="102">
        <f t="shared" si="2"/>
        <v>0</v>
      </c>
    </row>
    <row r="32" spans="1:7" ht="14.4" customHeight="1">
      <c r="A32" s="39"/>
      <c r="B32" s="105"/>
      <c r="C32" s="105"/>
      <c r="D32" s="105"/>
      <c r="E32" s="105"/>
      <c r="F32" s="105"/>
      <c r="G32" s="105"/>
    </row>
    <row r="33" spans="1:7">
      <c r="A33" s="108" t="s">
        <v>292</v>
      </c>
      <c r="B33" s="47"/>
      <c r="C33" s="47"/>
      <c r="D33" s="47"/>
      <c r="E33" s="47"/>
      <c r="F33" s="47"/>
      <c r="G33" s="47"/>
    </row>
    <row r="34" spans="1:7" ht="28.8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>
      <c r="A37" s="48"/>
      <c r="B37" s="48"/>
      <c r="C37" s="48"/>
      <c r="D37" s="48"/>
      <c r="E37" s="48"/>
      <c r="F37" s="48"/>
      <c r="G37" s="48"/>
    </row>
    <row r="39" spans="1:7" ht="15.6">
      <c r="A39" s="129" t="s">
        <v>556</v>
      </c>
    </row>
    <row r="43" spans="1:7">
      <c r="A43" s="133" t="s">
        <v>557</v>
      </c>
      <c r="B43" s="134"/>
      <c r="C43" s="134"/>
      <c r="D43" s="133" t="s">
        <v>558</v>
      </c>
    </row>
    <row r="44" spans="1:7">
      <c r="A44" s="133" t="s">
        <v>559</v>
      </c>
      <c r="B44" s="134"/>
      <c r="C44" s="134"/>
      <c r="D44" s="133" t="s">
        <v>560</v>
      </c>
    </row>
    <row r="45" spans="1:7">
      <c r="A45" s="133" t="s">
        <v>561</v>
      </c>
      <c r="B45" s="134"/>
      <c r="C45" s="134"/>
      <c r="D45" s="133" t="s">
        <v>562</v>
      </c>
    </row>
    <row r="46" spans="1:7">
      <c r="A46" s="134"/>
      <c r="B46" s="134"/>
      <c r="C46" s="134"/>
      <c r="D46" s="13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9"/>
  <sheetViews>
    <sheetView showGridLines="0" zoomScale="75" zoomScaleNormal="75" workbookViewId="0">
      <selection activeCell="F46" sqref="F46"/>
    </sheetView>
  </sheetViews>
  <sheetFormatPr baseColWidth="10" defaultColWidth="11" defaultRowHeight="14.4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54" t="s">
        <v>473</v>
      </c>
      <c r="B1" s="137"/>
      <c r="C1" s="137"/>
      <c r="D1" s="137"/>
      <c r="E1" s="137"/>
      <c r="F1" s="137"/>
      <c r="G1" s="138"/>
    </row>
    <row r="2" spans="1:7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>
      <c r="A3" s="142" t="s">
        <v>474</v>
      </c>
      <c r="B3" s="143"/>
      <c r="C3" s="143"/>
      <c r="D3" s="143"/>
      <c r="E3" s="143"/>
      <c r="F3" s="143"/>
      <c r="G3" s="144"/>
    </row>
    <row r="4" spans="1:7">
      <c r="A4" s="142" t="s">
        <v>2</v>
      </c>
      <c r="B4" s="143"/>
      <c r="C4" s="143"/>
      <c r="D4" s="143"/>
      <c r="E4" s="143"/>
      <c r="F4" s="143"/>
      <c r="G4" s="144"/>
    </row>
    <row r="5" spans="1:7">
      <c r="A5" s="145" t="s">
        <v>447</v>
      </c>
      <c r="B5" s="146"/>
      <c r="C5" s="146"/>
      <c r="D5" s="146"/>
      <c r="E5" s="146"/>
      <c r="F5" s="146"/>
      <c r="G5" s="147"/>
    </row>
    <row r="6" spans="1:7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475</v>
      </c>
      <c r="B7" s="102">
        <f t="shared" ref="B7:G7" si="1">SUM(B8:B16)</f>
        <v>6838774.8899999997</v>
      </c>
      <c r="C7" s="102">
        <f t="shared" si="1"/>
        <v>0</v>
      </c>
      <c r="D7" s="102">
        <f t="shared" si="1"/>
        <v>0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>
      <c r="A8" s="51" t="s">
        <v>476</v>
      </c>
      <c r="B8" s="58">
        <v>6146740.5800000001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477</v>
      </c>
      <c r="B9" s="58">
        <v>219000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478</v>
      </c>
      <c r="B10" s="58">
        <v>408034.31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480</v>
      </c>
      <c r="B12" s="58">
        <v>65000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484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/>
      <c r="B17" s="58"/>
      <c r="C17" s="58"/>
      <c r="D17" s="58"/>
      <c r="E17" s="58"/>
      <c r="F17" s="58"/>
      <c r="G17" s="58"/>
    </row>
    <row r="18" spans="1:7">
      <c r="A18" s="3" t="s">
        <v>485</v>
      </c>
      <c r="B18" s="102">
        <f>SUM(B19:B27)</f>
        <v>0</v>
      </c>
      <c r="C18" s="102">
        <f t="shared" ref="C18:G18" si="2">SUM(C19:C27)</f>
        <v>0</v>
      </c>
      <c r="D18" s="102">
        <f t="shared" si="2"/>
        <v>0</v>
      </c>
      <c r="E18" s="102">
        <f t="shared" si="2"/>
        <v>0</v>
      </c>
      <c r="F18" s="102">
        <f t="shared" si="2"/>
        <v>0</v>
      </c>
      <c r="G18" s="102">
        <f t="shared" si="2"/>
        <v>0</v>
      </c>
    </row>
    <row r="19" spans="1:7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52" t="s">
        <v>484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>
      <c r="A28" s="39" t="s">
        <v>461</v>
      </c>
      <c r="B28" s="61"/>
      <c r="C28" s="61"/>
      <c r="D28" s="61"/>
      <c r="E28" s="61"/>
      <c r="F28" s="61"/>
      <c r="G28" s="61"/>
    </row>
    <row r="29" spans="1:7" ht="14.4" customHeight="1">
      <c r="A29" s="3" t="s">
        <v>487</v>
      </c>
      <c r="B29" s="102">
        <f>B18+B7</f>
        <v>6838774.8899999997</v>
      </c>
      <c r="C29" s="102">
        <f t="shared" ref="C29:F29" si="3">C18+C7</f>
        <v>0</v>
      </c>
      <c r="D29" s="102">
        <f t="shared" si="3"/>
        <v>0</v>
      </c>
      <c r="E29" s="102">
        <f t="shared" si="3"/>
        <v>0</v>
      </c>
      <c r="F29" s="102">
        <f t="shared" si="3"/>
        <v>0</v>
      </c>
      <c r="G29" s="102">
        <f>G18+G7</f>
        <v>0</v>
      </c>
    </row>
    <row r="30" spans="1:7">
      <c r="A30" s="48"/>
      <c r="B30" s="48"/>
      <c r="C30" s="48"/>
      <c r="D30" s="48"/>
      <c r="E30" s="48"/>
      <c r="F30" s="48"/>
      <c r="G30" s="48"/>
    </row>
    <row r="32" spans="1:7" ht="15.6">
      <c r="A32" s="129" t="s">
        <v>556</v>
      </c>
    </row>
    <row r="36" spans="1:4">
      <c r="A36" s="133" t="s">
        <v>557</v>
      </c>
      <c r="B36" s="134"/>
      <c r="C36" s="134"/>
      <c r="D36" s="133" t="s">
        <v>558</v>
      </c>
    </row>
    <row r="37" spans="1:4">
      <c r="A37" s="133" t="s">
        <v>559</v>
      </c>
      <c r="B37" s="134"/>
      <c r="C37" s="134"/>
      <c r="D37" s="133" t="s">
        <v>560</v>
      </c>
    </row>
    <row r="38" spans="1:4">
      <c r="A38" s="133" t="s">
        <v>561</v>
      </c>
      <c r="B38" s="134"/>
      <c r="C38" s="134"/>
      <c r="D38" s="133" t="s">
        <v>562</v>
      </c>
    </row>
    <row r="39" spans="1:4">
      <c r="A39" s="134"/>
      <c r="B39" s="134"/>
      <c r="C39" s="134"/>
      <c r="D39" s="13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129988D4-B506-4385-B89F-A4FBBA7915AD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8"/>
  <sheetViews>
    <sheetView showGridLines="0" zoomScale="80" zoomScaleNormal="80" workbookViewId="0">
      <selection activeCell="J12" sqref="J12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54" t="s">
        <v>488</v>
      </c>
      <c r="B1" s="137"/>
      <c r="C1" s="137"/>
      <c r="D1" s="137"/>
      <c r="E1" s="137"/>
      <c r="F1" s="137"/>
      <c r="G1" s="138"/>
    </row>
    <row r="2" spans="1:7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>
      <c r="A3" s="142" t="s">
        <v>489</v>
      </c>
      <c r="B3" s="143"/>
      <c r="C3" s="143"/>
      <c r="D3" s="143"/>
      <c r="E3" s="143"/>
      <c r="F3" s="143"/>
      <c r="G3" s="144"/>
    </row>
    <row r="4" spans="1:7">
      <c r="A4" s="142" t="s">
        <v>2</v>
      </c>
      <c r="B4" s="143"/>
      <c r="C4" s="143"/>
      <c r="D4" s="143"/>
      <c r="E4" s="143"/>
      <c r="F4" s="143"/>
      <c r="G4" s="144"/>
    </row>
    <row r="5" spans="1:7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>
      <c r="A6" s="25" t="s">
        <v>496</v>
      </c>
      <c r="B6" s="102">
        <f>SUM(B7:B18)</f>
        <v>3500000</v>
      </c>
      <c r="C6" s="102">
        <f t="shared" ref="C6:G6" si="0">SUM(C7:C18)</f>
        <v>4900000</v>
      </c>
      <c r="D6" s="102">
        <f t="shared" si="0"/>
        <v>5110000</v>
      </c>
      <c r="E6" s="102">
        <f t="shared" si="0"/>
        <v>5400000</v>
      </c>
      <c r="F6" s="102">
        <f t="shared" si="0"/>
        <v>5750000</v>
      </c>
      <c r="G6" s="102">
        <f t="shared" si="0"/>
        <v>6535072.0099999998</v>
      </c>
    </row>
    <row r="7" spans="1:7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455</v>
      </c>
      <c r="B13" s="58">
        <v>800000</v>
      </c>
      <c r="C13" s="58">
        <v>800000</v>
      </c>
      <c r="D13" s="58">
        <v>810000</v>
      </c>
      <c r="E13" s="58">
        <v>900000</v>
      </c>
      <c r="F13" s="58">
        <v>950000</v>
      </c>
      <c r="G13" s="58">
        <v>970000</v>
      </c>
    </row>
    <row r="14" spans="1:7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458</v>
      </c>
      <c r="B16" s="58">
        <v>2700000</v>
      </c>
      <c r="C16" s="58">
        <v>4100000</v>
      </c>
      <c r="D16" s="58">
        <v>4300000</v>
      </c>
      <c r="E16" s="58">
        <v>4500000</v>
      </c>
      <c r="F16" s="58">
        <v>4800000</v>
      </c>
      <c r="G16" s="58">
        <v>5565072.0099999998</v>
      </c>
    </row>
    <row r="17" spans="1:7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51"/>
      <c r="B19" s="58"/>
      <c r="C19" s="58"/>
      <c r="D19" s="58"/>
      <c r="E19" s="58"/>
      <c r="F19" s="58"/>
      <c r="G19" s="58"/>
    </row>
    <row r="20" spans="1:7">
      <c r="A20" s="3" t="s">
        <v>497</v>
      </c>
      <c r="B20" s="102">
        <f>SUM(B21:B25)</f>
        <v>0</v>
      </c>
      <c r="C20" s="102">
        <f t="shared" ref="C20:G20" si="1">SUM(C21:C25)</f>
        <v>0</v>
      </c>
      <c r="D20" s="102">
        <f t="shared" si="1"/>
        <v>0</v>
      </c>
      <c r="E20" s="102">
        <f t="shared" si="1"/>
        <v>0</v>
      </c>
      <c r="F20" s="102">
        <f t="shared" si="1"/>
        <v>0</v>
      </c>
      <c r="G20" s="102">
        <f t="shared" si="1"/>
        <v>0</v>
      </c>
    </row>
    <row r="21" spans="1:7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60"/>
      <c r="B26" s="59"/>
      <c r="C26" s="59"/>
      <c r="D26" s="59"/>
      <c r="E26" s="59"/>
      <c r="F26" s="59"/>
      <c r="G26" s="59"/>
    </row>
    <row r="27" spans="1:7">
      <c r="A27" s="3" t="s">
        <v>498</v>
      </c>
      <c r="B27" s="102">
        <f>SUM(B28)</f>
        <v>0</v>
      </c>
      <c r="C27" s="102">
        <f t="shared" ref="C27:G27" si="2">SUM(C28)</f>
        <v>0</v>
      </c>
      <c r="D27" s="102">
        <f t="shared" si="2"/>
        <v>0</v>
      </c>
      <c r="E27" s="102">
        <f t="shared" si="2"/>
        <v>0</v>
      </c>
      <c r="F27" s="102">
        <f t="shared" si="2"/>
        <v>0</v>
      </c>
      <c r="G27" s="102">
        <f t="shared" si="2"/>
        <v>0</v>
      </c>
    </row>
    <row r="28" spans="1:7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>
      <c r="A29" s="39"/>
      <c r="B29" s="61"/>
      <c r="C29" s="61"/>
      <c r="D29" s="61"/>
      <c r="E29" s="61"/>
      <c r="F29" s="61"/>
      <c r="G29" s="61"/>
    </row>
    <row r="30" spans="1:7" ht="14.4" customHeight="1">
      <c r="A30" s="3" t="s">
        <v>499</v>
      </c>
      <c r="B30" s="102">
        <f>B20+B6+B27</f>
        <v>3500000</v>
      </c>
      <c r="C30" s="102">
        <f t="shared" ref="C30:G30" si="3">C20+C6+C27</f>
        <v>4900000</v>
      </c>
      <c r="D30" s="102">
        <f t="shared" si="3"/>
        <v>5110000</v>
      </c>
      <c r="E30" s="102">
        <f t="shared" si="3"/>
        <v>5400000</v>
      </c>
      <c r="F30" s="102">
        <f t="shared" si="3"/>
        <v>5750000</v>
      </c>
      <c r="G30" s="102">
        <f t="shared" si="3"/>
        <v>6535072.0099999998</v>
      </c>
    </row>
    <row r="31" spans="1:7" ht="14.4" customHeight="1">
      <c r="A31" s="39"/>
      <c r="B31" s="105"/>
      <c r="C31" s="105"/>
      <c r="D31" s="105"/>
      <c r="E31" s="105"/>
      <c r="F31" s="105"/>
      <c r="G31" s="105"/>
    </row>
    <row r="32" spans="1:7">
      <c r="A32" s="108" t="s">
        <v>292</v>
      </c>
      <c r="B32" s="47"/>
      <c r="C32" s="47"/>
      <c r="D32" s="47"/>
      <c r="E32" s="47"/>
      <c r="F32" s="47"/>
      <c r="G32" s="47"/>
    </row>
    <row r="33" spans="1:7" ht="28.8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>
      <c r="A36" s="48"/>
      <c r="B36" s="48"/>
      <c r="C36" s="48"/>
      <c r="D36" s="48"/>
      <c r="E36" s="48"/>
      <c r="F36" s="48"/>
      <c r="G36" s="48"/>
    </row>
    <row r="38" spans="1:7">
      <c r="A38" t="s">
        <v>551</v>
      </c>
    </row>
    <row r="39" spans="1:7">
      <c r="A39" t="s">
        <v>552</v>
      </c>
    </row>
    <row r="41" spans="1:7" ht="15.6">
      <c r="A41" s="129" t="s">
        <v>556</v>
      </c>
    </row>
    <row r="45" spans="1:7">
      <c r="A45" s="133" t="s">
        <v>557</v>
      </c>
      <c r="B45" s="134"/>
      <c r="C45" s="134"/>
      <c r="D45" s="133" t="s">
        <v>558</v>
      </c>
    </row>
    <row r="46" spans="1:7">
      <c r="A46" s="133" t="s">
        <v>559</v>
      </c>
      <c r="B46" s="134"/>
      <c r="C46" s="134"/>
      <c r="D46" s="133" t="s">
        <v>560</v>
      </c>
    </row>
    <row r="47" spans="1:7">
      <c r="A47" s="133" t="s">
        <v>561</v>
      </c>
      <c r="B47" s="134"/>
      <c r="C47" s="134"/>
      <c r="D47" s="133" t="s">
        <v>562</v>
      </c>
    </row>
    <row r="48" spans="1:7">
      <c r="A48" s="134"/>
      <c r="B48" s="134"/>
      <c r="C48" s="134"/>
      <c r="D48" s="134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CAFBF7E1-B338-4677-9D47-70D08DA5ABA1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42"/>
  <sheetViews>
    <sheetView showGridLines="0" zoomScale="75" zoomScaleNormal="75" workbookViewId="0">
      <selection activeCell="I13" sqref="I13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>
      <c r="A1" s="154" t="s">
        <v>502</v>
      </c>
      <c r="B1" s="137"/>
      <c r="C1" s="137"/>
      <c r="D1" s="137"/>
      <c r="E1" s="137"/>
      <c r="F1" s="137"/>
      <c r="G1" s="138"/>
    </row>
    <row r="2" spans="1:7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>
      <c r="A3" s="142" t="s">
        <v>503</v>
      </c>
      <c r="B3" s="143"/>
      <c r="C3" s="143"/>
      <c r="D3" s="143"/>
      <c r="E3" s="143"/>
      <c r="F3" s="143"/>
      <c r="G3" s="144"/>
    </row>
    <row r="4" spans="1:7">
      <c r="A4" s="142" t="s">
        <v>2</v>
      </c>
      <c r="B4" s="143"/>
      <c r="C4" s="143"/>
      <c r="D4" s="143"/>
      <c r="E4" s="143"/>
      <c r="F4" s="143"/>
      <c r="G4" s="144"/>
    </row>
    <row r="5" spans="1:7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>
      <c r="A6" s="25" t="s">
        <v>475</v>
      </c>
      <c r="B6" s="102">
        <f t="shared" ref="B6:G6" si="0">SUM(B7:B15)</f>
        <v>3230000</v>
      </c>
      <c r="C6" s="102">
        <f t="shared" si="0"/>
        <v>3436000</v>
      </c>
      <c r="D6" s="102">
        <f t="shared" si="0"/>
        <v>4605000</v>
      </c>
      <c r="E6" s="102">
        <f t="shared" si="0"/>
        <v>4600000</v>
      </c>
      <c r="F6" s="102">
        <f t="shared" si="0"/>
        <v>5100000</v>
      </c>
      <c r="G6" s="102">
        <f t="shared" si="0"/>
        <v>6535072.0100000007</v>
      </c>
    </row>
    <row r="7" spans="1:7">
      <c r="A7" s="51" t="s">
        <v>476</v>
      </c>
      <c r="B7" s="58">
        <v>2700000</v>
      </c>
      <c r="C7" s="58">
        <v>3000000</v>
      </c>
      <c r="D7" s="58">
        <v>4000000</v>
      </c>
      <c r="E7" s="58">
        <v>4100000</v>
      </c>
      <c r="F7" s="58">
        <v>4300000</v>
      </c>
      <c r="G7" s="58">
        <v>5427053.6500000004</v>
      </c>
    </row>
    <row r="8" spans="1:7" ht="15.75" customHeight="1">
      <c r="A8" s="51" t="s">
        <v>477</v>
      </c>
      <c r="B8" s="58">
        <v>300000</v>
      </c>
      <c r="C8" s="58">
        <v>301000</v>
      </c>
      <c r="D8" s="58">
        <v>305000</v>
      </c>
      <c r="E8" s="58">
        <v>200000</v>
      </c>
      <c r="F8" s="58">
        <v>350000</v>
      </c>
      <c r="G8" s="58">
        <v>436402.5</v>
      </c>
    </row>
    <row r="9" spans="1:7">
      <c r="A9" s="51" t="s">
        <v>478</v>
      </c>
      <c r="B9" s="58">
        <v>30000</v>
      </c>
      <c r="C9" s="58">
        <v>25000</v>
      </c>
      <c r="D9" s="58">
        <v>300000</v>
      </c>
      <c r="E9" s="58">
        <v>300000</v>
      </c>
      <c r="F9" s="58">
        <v>350000</v>
      </c>
      <c r="G9" s="58">
        <v>505615.86</v>
      </c>
    </row>
    <row r="10" spans="1:7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480</v>
      </c>
      <c r="B11" s="58">
        <v>200000</v>
      </c>
      <c r="C11" s="58">
        <v>110000</v>
      </c>
      <c r="D11" s="58">
        <v>0</v>
      </c>
      <c r="E11" s="58">
        <v>0</v>
      </c>
      <c r="F11" s="58">
        <v>100000</v>
      </c>
      <c r="G11" s="58">
        <v>166000</v>
      </c>
    </row>
    <row r="12" spans="1:7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/>
      <c r="B16" s="58"/>
      <c r="C16" s="58"/>
      <c r="D16" s="58"/>
      <c r="E16" s="58"/>
      <c r="F16" s="58"/>
      <c r="G16" s="58"/>
    </row>
    <row r="17" spans="1:7">
      <c r="A17" s="3" t="s">
        <v>485</v>
      </c>
      <c r="B17" s="102">
        <f>SUM(B18:B26)</f>
        <v>0</v>
      </c>
      <c r="C17" s="102">
        <f t="shared" ref="C17:G17" si="1">SUM(C18:C26)</f>
        <v>0</v>
      </c>
      <c r="D17" s="102">
        <f t="shared" si="1"/>
        <v>0</v>
      </c>
      <c r="E17" s="102">
        <f t="shared" si="1"/>
        <v>0</v>
      </c>
      <c r="F17" s="102">
        <f t="shared" si="1"/>
        <v>0</v>
      </c>
      <c r="G17" s="102">
        <f t="shared" si="1"/>
        <v>0</v>
      </c>
    </row>
    <row r="18" spans="1:7">
      <c r="A18" s="51" t="s">
        <v>476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2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39" t="s">
        <v>461</v>
      </c>
      <c r="B27" s="61"/>
      <c r="C27" s="61"/>
      <c r="D27" s="61"/>
      <c r="E27" s="61"/>
      <c r="F27" s="61"/>
      <c r="G27" s="61"/>
    </row>
    <row r="28" spans="1:7" ht="14.4" customHeight="1">
      <c r="A28" s="3" t="s">
        <v>487</v>
      </c>
      <c r="B28" s="102">
        <f>B17+B6</f>
        <v>3230000</v>
      </c>
      <c r="C28" s="102">
        <f t="shared" ref="C28:G28" si="2">C17+C6</f>
        <v>3436000</v>
      </c>
      <c r="D28" s="102">
        <f t="shared" si="2"/>
        <v>4605000</v>
      </c>
      <c r="E28" s="102">
        <f t="shared" si="2"/>
        <v>4600000</v>
      </c>
      <c r="F28" s="102">
        <f t="shared" si="2"/>
        <v>5100000</v>
      </c>
      <c r="G28" s="102">
        <f t="shared" si="2"/>
        <v>6535072.0100000007</v>
      </c>
    </row>
    <row r="29" spans="1:7">
      <c r="A29" s="48"/>
      <c r="B29" s="48"/>
      <c r="C29" s="48"/>
      <c r="D29" s="48"/>
      <c r="E29" s="48"/>
      <c r="F29" s="48"/>
      <c r="G29" s="48"/>
    </row>
    <row r="31" spans="1:7">
      <c r="A31" t="s">
        <v>500</v>
      </c>
    </row>
    <row r="32" spans="1:7">
      <c r="A32" t="s">
        <v>501</v>
      </c>
    </row>
    <row r="35" spans="1:4" ht="15.6">
      <c r="A35" s="129" t="s">
        <v>556</v>
      </c>
    </row>
    <row r="39" spans="1:4">
      <c r="A39" s="133" t="s">
        <v>557</v>
      </c>
      <c r="B39" s="134"/>
      <c r="C39" s="134"/>
      <c r="D39" s="133" t="s">
        <v>558</v>
      </c>
    </row>
    <row r="40" spans="1:4">
      <c r="A40" s="133" t="s">
        <v>559</v>
      </c>
      <c r="B40" s="134"/>
      <c r="C40" s="134"/>
      <c r="D40" s="133" t="s">
        <v>560</v>
      </c>
    </row>
    <row r="41" spans="1:4">
      <c r="A41" s="133" t="s">
        <v>561</v>
      </c>
      <c r="B41" s="134"/>
      <c r="C41" s="134"/>
      <c r="D41" s="133" t="s">
        <v>562</v>
      </c>
    </row>
    <row r="42" spans="1:4">
      <c r="A42" s="134"/>
      <c r="B42" s="134"/>
      <c r="C42" s="134"/>
      <c r="D42" s="134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FCD01B4C-BE97-47B9-AADB-F85FE463EAD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78"/>
  <sheetViews>
    <sheetView showGridLines="0" zoomScale="75" zoomScaleNormal="75" workbookViewId="0">
      <selection activeCell="E68" sqref="E68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>
      <c r="A1" s="154" t="s">
        <v>504</v>
      </c>
      <c r="B1" s="137"/>
      <c r="C1" s="137"/>
      <c r="D1" s="137"/>
      <c r="E1" s="137"/>
      <c r="F1" s="137"/>
    </row>
    <row r="2" spans="1:6">
      <c r="A2" s="139" t="str">
        <f>'Formato 1'!A2</f>
        <v>INSTITUTO SALMANTINO PARA LAS PERSONAS CON DISCAPACIDAD</v>
      </c>
      <c r="B2" s="140"/>
      <c r="C2" s="140"/>
      <c r="D2" s="140"/>
      <c r="E2" s="140"/>
      <c r="F2" s="141"/>
    </row>
    <row r="3" spans="1:6">
      <c r="A3" s="142" t="s">
        <v>505</v>
      </c>
      <c r="B3" s="143"/>
      <c r="C3" s="143"/>
      <c r="D3" s="143"/>
      <c r="E3" s="143"/>
      <c r="F3" s="144"/>
    </row>
    <row r="4" spans="1:6" ht="28.8">
      <c r="A4" s="103" t="s">
        <v>5</v>
      </c>
      <c r="B4" s="7" t="s">
        <v>506</v>
      </c>
      <c r="C4" s="32" t="s">
        <v>507</v>
      </c>
      <c r="D4" s="32" t="s">
        <v>508</v>
      </c>
      <c r="E4" s="32" t="s">
        <v>509</v>
      </c>
      <c r="F4" s="32" t="s">
        <v>510</v>
      </c>
    </row>
    <row r="5" spans="1:6" ht="15.75" customHeight="1">
      <c r="A5" s="107" t="s">
        <v>511</v>
      </c>
      <c r="B5" s="112"/>
      <c r="C5" s="112"/>
      <c r="D5" s="112"/>
      <c r="E5" s="112"/>
      <c r="F5" s="112"/>
    </row>
    <row r="6" spans="1:6">
      <c r="A6" s="110" t="s">
        <v>512</v>
      </c>
      <c r="B6" s="109"/>
      <c r="C6" s="109"/>
      <c r="D6" s="109"/>
      <c r="E6" s="109"/>
      <c r="F6" s="109"/>
    </row>
    <row r="7" spans="1:6" ht="15.75" customHeight="1">
      <c r="A7" s="110" t="s">
        <v>513</v>
      </c>
      <c r="B7" s="109"/>
      <c r="C7" s="109"/>
      <c r="D7" s="109"/>
      <c r="E7" s="109"/>
      <c r="F7" s="109"/>
    </row>
    <row r="8" spans="1:6">
      <c r="A8" s="111"/>
      <c r="B8" s="109"/>
      <c r="C8" s="109"/>
      <c r="D8" s="109"/>
      <c r="E8" s="109"/>
      <c r="F8" s="109"/>
    </row>
    <row r="9" spans="1:6">
      <c r="A9" s="116" t="s">
        <v>514</v>
      </c>
      <c r="B9" s="109"/>
      <c r="C9" s="109"/>
      <c r="D9" s="109"/>
      <c r="E9" s="109"/>
      <c r="F9" s="109"/>
    </row>
    <row r="10" spans="1:6">
      <c r="A10" s="110" t="s">
        <v>515</v>
      </c>
      <c r="B10" s="119"/>
      <c r="C10" s="119"/>
      <c r="D10" s="119"/>
      <c r="E10" s="119"/>
      <c r="F10" s="119"/>
    </row>
    <row r="11" spans="1:6">
      <c r="A11" s="56" t="s">
        <v>516</v>
      </c>
      <c r="B11" s="119"/>
      <c r="C11" s="119"/>
      <c r="D11" s="119"/>
      <c r="E11" s="119"/>
      <c r="F11" s="119"/>
    </row>
    <row r="12" spans="1:6">
      <c r="A12" s="56" t="s">
        <v>517</v>
      </c>
      <c r="B12" s="119"/>
      <c r="C12" s="119"/>
      <c r="D12" s="119"/>
      <c r="E12" s="119"/>
      <c r="F12" s="119"/>
    </row>
    <row r="13" spans="1:6">
      <c r="A13" s="56" t="s">
        <v>518</v>
      </c>
      <c r="B13" s="119"/>
      <c r="C13" s="119"/>
      <c r="D13" s="119"/>
      <c r="E13" s="119"/>
      <c r="F13" s="119"/>
    </row>
    <row r="14" spans="1:6">
      <c r="A14" s="110" t="s">
        <v>519</v>
      </c>
      <c r="B14" s="119"/>
      <c r="C14" s="119"/>
      <c r="D14" s="119"/>
      <c r="E14" s="119"/>
      <c r="F14" s="119"/>
    </row>
    <row r="15" spans="1:6">
      <c r="A15" s="56" t="s">
        <v>516</v>
      </c>
      <c r="B15" s="119"/>
      <c r="C15" s="119"/>
      <c r="D15" s="119"/>
      <c r="E15" s="119"/>
      <c r="F15" s="119"/>
    </row>
    <row r="16" spans="1:6">
      <c r="A16" s="56" t="s">
        <v>517</v>
      </c>
      <c r="B16" s="120"/>
      <c r="C16" s="120"/>
      <c r="D16" s="120"/>
      <c r="E16" s="120"/>
      <c r="F16" s="120"/>
    </row>
    <row r="17" spans="1:6">
      <c r="A17" s="56" t="s">
        <v>518</v>
      </c>
      <c r="B17" s="121"/>
      <c r="C17" s="121"/>
      <c r="D17" s="121"/>
      <c r="E17" s="121"/>
      <c r="F17" s="121"/>
    </row>
    <row r="18" spans="1:6">
      <c r="A18" s="110" t="s">
        <v>520</v>
      </c>
      <c r="B18" s="121"/>
      <c r="C18" s="121"/>
      <c r="D18" s="121"/>
      <c r="E18" s="121"/>
      <c r="F18" s="121"/>
    </row>
    <row r="19" spans="1:6">
      <c r="A19" s="110" t="s">
        <v>521</v>
      </c>
      <c r="B19" s="121"/>
      <c r="C19" s="121"/>
      <c r="D19" s="121"/>
      <c r="E19" s="121"/>
      <c r="F19" s="121"/>
    </row>
    <row r="20" spans="1:6">
      <c r="A20" s="110" t="s">
        <v>522</v>
      </c>
      <c r="B20" s="122"/>
      <c r="C20" s="122"/>
      <c r="D20" s="122"/>
      <c r="E20" s="122"/>
      <c r="F20" s="122"/>
    </row>
    <row r="21" spans="1:6">
      <c r="A21" s="110" t="s">
        <v>523</v>
      </c>
      <c r="B21" s="122"/>
      <c r="C21" s="122"/>
      <c r="D21" s="122"/>
      <c r="E21" s="122"/>
      <c r="F21" s="122"/>
    </row>
    <row r="22" spans="1:6">
      <c r="A22" s="110" t="s">
        <v>524</v>
      </c>
      <c r="B22" s="122"/>
      <c r="C22" s="122"/>
      <c r="D22" s="122"/>
      <c r="E22" s="122"/>
      <c r="F22" s="122"/>
    </row>
    <row r="23" spans="1:6">
      <c r="A23" s="110" t="s">
        <v>525</v>
      </c>
      <c r="B23" s="122"/>
      <c r="C23" s="122"/>
      <c r="D23" s="122"/>
      <c r="E23" s="122"/>
      <c r="F23" s="122"/>
    </row>
    <row r="24" spans="1:6">
      <c r="A24" s="110" t="s">
        <v>526</v>
      </c>
      <c r="B24" s="114"/>
      <c r="C24" s="114"/>
      <c r="D24" s="114"/>
      <c r="E24" s="114"/>
      <c r="F24" s="114"/>
    </row>
    <row r="25" spans="1:6">
      <c r="A25" s="110" t="s">
        <v>527</v>
      </c>
      <c r="B25" s="114"/>
      <c r="C25" s="114"/>
      <c r="D25" s="114"/>
      <c r="E25" s="114"/>
      <c r="F25" s="114"/>
    </row>
    <row r="26" spans="1:6">
      <c r="A26" s="111"/>
      <c r="B26" s="115"/>
      <c r="C26" s="115"/>
      <c r="D26" s="115"/>
      <c r="E26" s="115"/>
      <c r="F26" s="115"/>
    </row>
    <row r="27" spans="1:6" ht="14.4" customHeight="1">
      <c r="A27" s="116" t="s">
        <v>528</v>
      </c>
      <c r="B27" s="113"/>
      <c r="C27" s="113"/>
      <c r="D27" s="113"/>
      <c r="E27" s="113"/>
      <c r="F27" s="113"/>
    </row>
    <row r="28" spans="1:6">
      <c r="A28" s="110" t="s">
        <v>529</v>
      </c>
      <c r="B28" s="74"/>
      <c r="C28" s="74"/>
      <c r="D28" s="74"/>
      <c r="E28" s="74"/>
      <c r="F28" s="74"/>
    </row>
    <row r="29" spans="1:6">
      <c r="A29" s="106"/>
      <c r="B29" s="47"/>
      <c r="C29" s="47"/>
      <c r="D29" s="47"/>
      <c r="E29" s="47"/>
      <c r="F29" s="47"/>
    </row>
    <row r="30" spans="1:6">
      <c r="A30" s="117" t="s">
        <v>530</v>
      </c>
      <c r="B30" s="47"/>
      <c r="C30" s="47"/>
      <c r="D30" s="47"/>
      <c r="E30" s="47"/>
      <c r="F30" s="47"/>
    </row>
    <row r="31" spans="1:6">
      <c r="A31" s="118" t="s">
        <v>515</v>
      </c>
      <c r="B31" s="74"/>
      <c r="C31" s="74"/>
      <c r="D31" s="74"/>
      <c r="E31" s="74"/>
      <c r="F31" s="74"/>
    </row>
    <row r="32" spans="1:6">
      <c r="A32" s="118" t="s">
        <v>519</v>
      </c>
      <c r="B32" s="74"/>
      <c r="C32" s="74"/>
      <c r="D32" s="74"/>
      <c r="E32" s="74"/>
      <c r="F32" s="74"/>
    </row>
    <row r="33" spans="1:6">
      <c r="A33" s="118" t="s">
        <v>531</v>
      </c>
      <c r="B33" s="74"/>
      <c r="C33" s="74"/>
      <c r="D33" s="74"/>
      <c r="E33" s="74"/>
      <c r="F33" s="74"/>
    </row>
    <row r="34" spans="1:6">
      <c r="A34" s="106"/>
      <c r="B34" s="47"/>
      <c r="C34" s="47"/>
      <c r="D34" s="47"/>
      <c r="E34" s="47"/>
      <c r="F34" s="47"/>
    </row>
    <row r="35" spans="1:6">
      <c r="A35" s="117" t="s">
        <v>532</v>
      </c>
      <c r="B35" s="47"/>
      <c r="C35" s="47"/>
      <c r="D35" s="47"/>
      <c r="E35" s="47"/>
      <c r="F35" s="47"/>
    </row>
    <row r="36" spans="1:6">
      <c r="A36" s="118" t="s">
        <v>533</v>
      </c>
      <c r="B36" s="47"/>
      <c r="C36" s="47"/>
      <c r="D36" s="47"/>
      <c r="E36" s="47"/>
      <c r="F36" s="47"/>
    </row>
    <row r="37" spans="1:6">
      <c r="A37" s="118" t="s">
        <v>534</v>
      </c>
      <c r="B37" s="47"/>
      <c r="C37" s="47"/>
      <c r="D37" s="47"/>
      <c r="E37" s="47"/>
      <c r="F37" s="47"/>
    </row>
    <row r="38" spans="1:6">
      <c r="A38" s="118" t="s">
        <v>535</v>
      </c>
      <c r="B38" s="47"/>
      <c r="C38" s="47"/>
      <c r="D38" s="47"/>
      <c r="E38" s="47"/>
      <c r="F38" s="47"/>
    </row>
    <row r="39" spans="1:6">
      <c r="A39" s="106"/>
      <c r="B39" s="47"/>
      <c r="C39" s="47"/>
      <c r="D39" s="47"/>
      <c r="E39" s="47"/>
      <c r="F39" s="47"/>
    </row>
    <row r="40" spans="1:6">
      <c r="A40" s="117" t="s">
        <v>536</v>
      </c>
      <c r="B40" s="47"/>
      <c r="C40" s="47"/>
      <c r="D40" s="47"/>
      <c r="E40" s="47"/>
      <c r="F40" s="47"/>
    </row>
    <row r="41" spans="1:6">
      <c r="A41" s="106"/>
      <c r="B41" s="47"/>
      <c r="C41" s="47"/>
      <c r="D41" s="47"/>
      <c r="E41" s="47"/>
      <c r="F41" s="47"/>
    </row>
    <row r="42" spans="1:6">
      <c r="A42" s="117" t="s">
        <v>537</v>
      </c>
      <c r="B42" s="47"/>
      <c r="C42" s="47"/>
      <c r="D42" s="47"/>
      <c r="E42" s="47"/>
      <c r="F42" s="47"/>
    </row>
    <row r="43" spans="1:6">
      <c r="A43" s="118" t="s">
        <v>538</v>
      </c>
      <c r="B43" s="74"/>
      <c r="C43" s="74"/>
      <c r="D43" s="74"/>
      <c r="E43" s="74"/>
      <c r="F43" s="74"/>
    </row>
    <row r="44" spans="1:6">
      <c r="A44" s="118" t="s">
        <v>539</v>
      </c>
      <c r="B44" s="74"/>
      <c r="C44" s="74"/>
      <c r="D44" s="74"/>
      <c r="E44" s="74"/>
      <c r="F44" s="74"/>
    </row>
    <row r="45" spans="1:6">
      <c r="A45" s="118" t="s">
        <v>540</v>
      </c>
      <c r="B45" s="74"/>
      <c r="C45" s="74"/>
      <c r="D45" s="74"/>
      <c r="E45" s="74"/>
      <c r="F45" s="74"/>
    </row>
    <row r="46" spans="1:6">
      <c r="A46" s="106"/>
      <c r="B46" s="47"/>
      <c r="C46" s="47"/>
      <c r="D46" s="47"/>
      <c r="E46" s="47"/>
      <c r="F46" s="47"/>
    </row>
    <row r="47" spans="1:6" ht="28.8">
      <c r="A47" s="117" t="s">
        <v>541</v>
      </c>
      <c r="B47" s="47"/>
      <c r="C47" s="47"/>
      <c r="D47" s="47"/>
      <c r="E47" s="47"/>
      <c r="F47" s="47"/>
    </row>
    <row r="48" spans="1:6">
      <c r="A48" s="118" t="s">
        <v>539</v>
      </c>
      <c r="B48" s="74"/>
      <c r="C48" s="74"/>
      <c r="D48" s="74"/>
      <c r="E48" s="74"/>
      <c r="F48" s="74"/>
    </row>
    <row r="49" spans="1:6">
      <c r="A49" s="118" t="s">
        <v>540</v>
      </c>
      <c r="B49" s="74"/>
      <c r="C49" s="74"/>
      <c r="D49" s="74"/>
      <c r="E49" s="74"/>
      <c r="F49" s="74"/>
    </row>
    <row r="50" spans="1:6">
      <c r="A50" s="106"/>
      <c r="B50" s="47"/>
      <c r="C50" s="47"/>
      <c r="D50" s="47"/>
      <c r="E50" s="47"/>
      <c r="F50" s="47"/>
    </row>
    <row r="51" spans="1:6">
      <c r="A51" s="117" t="s">
        <v>542</v>
      </c>
      <c r="B51" s="47"/>
      <c r="C51" s="47"/>
      <c r="D51" s="47"/>
      <c r="E51" s="47"/>
      <c r="F51" s="47"/>
    </row>
    <row r="52" spans="1:6">
      <c r="A52" s="118" t="s">
        <v>539</v>
      </c>
      <c r="B52" s="74"/>
      <c r="C52" s="74"/>
      <c r="D52" s="74"/>
      <c r="E52" s="74"/>
      <c r="F52" s="74"/>
    </row>
    <row r="53" spans="1:6">
      <c r="A53" s="118" t="s">
        <v>540</v>
      </c>
      <c r="B53" s="74"/>
      <c r="C53" s="74"/>
      <c r="D53" s="74"/>
      <c r="E53" s="74"/>
      <c r="F53" s="74"/>
    </row>
    <row r="54" spans="1:6">
      <c r="A54" s="118" t="s">
        <v>543</v>
      </c>
      <c r="B54" s="74"/>
      <c r="C54" s="74"/>
      <c r="D54" s="74"/>
      <c r="E54" s="74"/>
      <c r="F54" s="74"/>
    </row>
    <row r="55" spans="1:6">
      <c r="A55" s="106"/>
      <c r="B55" s="47"/>
      <c r="C55" s="47"/>
      <c r="D55" s="47"/>
      <c r="E55" s="47"/>
      <c r="F55" s="47"/>
    </row>
    <row r="56" spans="1:6">
      <c r="A56" s="117" t="s">
        <v>544</v>
      </c>
      <c r="B56" s="47"/>
      <c r="C56" s="47"/>
      <c r="D56" s="47"/>
      <c r="E56" s="47"/>
      <c r="F56" s="47"/>
    </row>
    <row r="57" spans="1:6">
      <c r="A57" s="118" t="s">
        <v>539</v>
      </c>
      <c r="B57" s="74"/>
      <c r="C57" s="74"/>
      <c r="D57" s="74"/>
      <c r="E57" s="74"/>
      <c r="F57" s="74"/>
    </row>
    <row r="58" spans="1:6">
      <c r="A58" s="118" t="s">
        <v>540</v>
      </c>
      <c r="B58" s="74"/>
      <c r="C58" s="74"/>
      <c r="D58" s="74"/>
      <c r="E58" s="74"/>
      <c r="F58" s="74"/>
    </row>
    <row r="59" spans="1:6">
      <c r="A59" s="106"/>
      <c r="B59" s="47"/>
      <c r="C59" s="47"/>
      <c r="D59" s="47"/>
      <c r="E59" s="47"/>
      <c r="F59" s="47"/>
    </row>
    <row r="60" spans="1:6">
      <c r="A60" s="117" t="s">
        <v>545</v>
      </c>
      <c r="B60" s="47"/>
      <c r="C60" s="47"/>
      <c r="D60" s="47"/>
      <c r="E60" s="47"/>
      <c r="F60" s="47"/>
    </row>
    <row r="61" spans="1:6">
      <c r="A61" s="118" t="s">
        <v>546</v>
      </c>
      <c r="B61" s="105"/>
      <c r="C61" s="105"/>
      <c r="D61" s="105"/>
      <c r="E61" s="105"/>
      <c r="F61" s="105"/>
    </row>
    <row r="62" spans="1:6">
      <c r="A62" s="118" t="s">
        <v>547</v>
      </c>
      <c r="B62" s="123"/>
      <c r="C62" s="123"/>
      <c r="D62" s="123"/>
      <c r="E62" s="123"/>
      <c r="F62" s="123"/>
    </row>
    <row r="63" spans="1:6">
      <c r="A63" s="106"/>
      <c r="B63" s="105"/>
      <c r="C63" s="105"/>
      <c r="D63" s="105"/>
      <c r="E63" s="105"/>
      <c r="F63" s="105"/>
    </row>
    <row r="64" spans="1:6">
      <c r="A64" s="117" t="s">
        <v>548</v>
      </c>
      <c r="B64" s="105"/>
      <c r="C64" s="105"/>
      <c r="D64" s="105"/>
      <c r="E64" s="105"/>
      <c r="F64" s="105"/>
    </row>
    <row r="65" spans="1:6">
      <c r="A65" s="118" t="s">
        <v>549</v>
      </c>
      <c r="B65" s="105"/>
      <c r="C65" s="105"/>
      <c r="D65" s="105"/>
      <c r="E65" s="105"/>
      <c r="F65" s="105"/>
    </row>
    <row r="66" spans="1:6">
      <c r="A66" s="118" t="s">
        <v>550</v>
      </c>
      <c r="B66" s="106"/>
      <c r="C66" s="47"/>
      <c r="D66" s="106"/>
      <c r="E66" s="106"/>
      <c r="F66" s="106"/>
    </row>
    <row r="67" spans="1:6">
      <c r="A67" s="48"/>
      <c r="B67" s="48"/>
      <c r="C67" s="48"/>
      <c r="D67" s="48"/>
      <c r="E67" s="48"/>
      <c r="F67" s="48"/>
    </row>
    <row r="71" spans="1:6" ht="15.6">
      <c r="A71" s="129" t="s">
        <v>556</v>
      </c>
    </row>
    <row r="75" spans="1:6">
      <c r="A75" s="133" t="s">
        <v>557</v>
      </c>
      <c r="B75" s="134"/>
      <c r="C75" s="134"/>
      <c r="D75" s="133" t="s">
        <v>558</v>
      </c>
    </row>
    <row r="76" spans="1:6">
      <c r="A76" s="133" t="s">
        <v>559</v>
      </c>
      <c r="B76" s="134"/>
      <c r="C76" s="134"/>
      <c r="D76" s="133" t="s">
        <v>560</v>
      </c>
    </row>
    <row r="77" spans="1:6">
      <c r="A77" s="133" t="s">
        <v>561</v>
      </c>
      <c r="B77" s="134"/>
      <c r="C77" s="134"/>
      <c r="D77" s="133" t="s">
        <v>562</v>
      </c>
    </row>
    <row r="78" spans="1:6">
      <c r="A78" s="134"/>
      <c r="B78" s="134"/>
      <c r="C78" s="134"/>
      <c r="D78" s="13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56"/>
  <sheetViews>
    <sheetView showGridLines="0" zoomScale="75" zoomScaleNormal="75" workbookViewId="0">
      <selection activeCell="A49" sqref="A49:F58"/>
    </sheetView>
  </sheetViews>
  <sheetFormatPr baseColWidth="10" defaultColWidth="11" defaultRowHeight="14.4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>
      <c r="A1" s="136" t="s">
        <v>123</v>
      </c>
      <c r="B1" s="137"/>
      <c r="C1" s="137"/>
      <c r="D1" s="137"/>
      <c r="E1" s="137"/>
      <c r="F1" s="137"/>
      <c r="G1" s="137"/>
      <c r="H1" s="138"/>
    </row>
    <row r="2" spans="1:8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0"/>
      <c r="H2" s="141"/>
    </row>
    <row r="3" spans="1:8" ht="15" customHeight="1">
      <c r="A3" s="142" t="s">
        <v>124</v>
      </c>
      <c r="B3" s="143"/>
      <c r="C3" s="143"/>
      <c r="D3" s="143"/>
      <c r="E3" s="143"/>
      <c r="F3" s="143"/>
      <c r="G3" s="143"/>
      <c r="H3" s="144"/>
    </row>
    <row r="4" spans="1:8" ht="15" customHeight="1">
      <c r="A4" s="142" t="s">
        <v>555</v>
      </c>
      <c r="B4" s="143"/>
      <c r="C4" s="143"/>
      <c r="D4" s="143"/>
      <c r="E4" s="143"/>
      <c r="F4" s="143"/>
      <c r="G4" s="143"/>
      <c r="H4" s="144"/>
    </row>
    <row r="5" spans="1:8">
      <c r="A5" s="145" t="s">
        <v>2</v>
      </c>
      <c r="B5" s="146"/>
      <c r="C5" s="146"/>
      <c r="D5" s="146"/>
      <c r="E5" s="146"/>
      <c r="F5" s="146"/>
      <c r="G5" s="146"/>
      <c r="H5" s="147"/>
    </row>
    <row r="6" spans="1:8" ht="41.4" customHeight="1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>
      <c r="A7" s="85"/>
      <c r="B7" s="86"/>
      <c r="C7" s="86"/>
      <c r="D7" s="86"/>
      <c r="E7" s="86"/>
      <c r="F7" s="86"/>
      <c r="G7" s="86"/>
      <c r="H7" s="86"/>
    </row>
    <row r="8" spans="1:8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>
      <c r="A17" s="90"/>
      <c r="B17" s="74"/>
      <c r="C17" s="74"/>
      <c r="D17" s="74"/>
      <c r="E17" s="74"/>
      <c r="F17" s="74"/>
      <c r="G17" s="74"/>
      <c r="H17" s="74"/>
    </row>
    <row r="18" spans="1:8">
      <c r="A18" s="8" t="s">
        <v>141</v>
      </c>
      <c r="B18" s="4">
        <v>158206.29</v>
      </c>
      <c r="C18" s="91"/>
      <c r="D18" s="91"/>
      <c r="E18" s="91"/>
      <c r="F18" s="4">
        <v>65796.179999999993</v>
      </c>
      <c r="G18" s="91"/>
      <c r="H18" s="91"/>
    </row>
    <row r="19" spans="1:8" ht="16.5" customHeight="1">
      <c r="A19" s="90"/>
      <c r="B19" s="74"/>
      <c r="C19" s="74"/>
      <c r="D19" s="74"/>
      <c r="E19" s="74"/>
      <c r="F19" s="74"/>
      <c r="G19" s="74"/>
      <c r="H19" s="74"/>
    </row>
    <row r="20" spans="1:8" ht="14.4" customHeight="1">
      <c r="A20" s="8" t="s">
        <v>142</v>
      </c>
      <c r="B20" s="4">
        <v>158206.29</v>
      </c>
      <c r="C20" s="4">
        <v>0</v>
      </c>
      <c r="D20" s="4">
        <v>0</v>
      </c>
      <c r="E20" s="4">
        <v>0</v>
      </c>
      <c r="F20" s="4">
        <v>65796.179999999993</v>
      </c>
      <c r="G20" s="4">
        <v>0</v>
      </c>
      <c r="H20" s="4">
        <v>0</v>
      </c>
    </row>
    <row r="21" spans="1:8" ht="16.5" customHeight="1">
      <c r="A21" s="90"/>
      <c r="B21" s="43"/>
      <c r="C21" s="43"/>
      <c r="D21" s="43"/>
      <c r="E21" s="43"/>
      <c r="F21" s="43"/>
      <c r="G21" s="43"/>
      <c r="H21" s="43"/>
    </row>
    <row r="22" spans="1:8" ht="16.5" customHeight="1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>
      <c r="A26" s="9"/>
      <c r="B26" s="43"/>
      <c r="C26" s="43"/>
      <c r="D26" s="43"/>
      <c r="E26" s="43"/>
      <c r="F26" s="43"/>
      <c r="G26" s="43"/>
      <c r="H26" s="43"/>
    </row>
    <row r="27" spans="1:8" ht="16.5" customHeight="1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>
      <c r="A32" s="54"/>
    </row>
    <row r="33" spans="1:8" ht="14.4" customHeight="1">
      <c r="A33" s="148" t="s">
        <v>152</v>
      </c>
      <c r="B33" s="148"/>
      <c r="C33" s="148"/>
      <c r="D33" s="148"/>
      <c r="E33" s="148"/>
      <c r="F33" s="148"/>
      <c r="G33" s="148"/>
      <c r="H33" s="148"/>
    </row>
    <row r="34" spans="1:8" ht="14.4" customHeight="1">
      <c r="A34" s="148"/>
      <c r="B34" s="148"/>
      <c r="C34" s="148"/>
      <c r="D34" s="148"/>
      <c r="E34" s="148"/>
      <c r="F34" s="148"/>
      <c r="G34" s="148"/>
      <c r="H34" s="148"/>
    </row>
    <row r="35" spans="1:8" ht="14.4" customHeight="1">
      <c r="A35" s="148"/>
      <c r="B35" s="148"/>
      <c r="C35" s="148"/>
      <c r="D35" s="148"/>
      <c r="E35" s="148"/>
      <c r="F35" s="148"/>
      <c r="G35" s="148"/>
      <c r="H35" s="148"/>
    </row>
    <row r="36" spans="1:8" ht="14.4" customHeight="1">
      <c r="A36" s="148"/>
      <c r="B36" s="148"/>
      <c r="C36" s="148"/>
      <c r="D36" s="148"/>
      <c r="E36" s="148"/>
      <c r="F36" s="148"/>
      <c r="G36" s="148"/>
      <c r="H36" s="148"/>
    </row>
    <row r="37" spans="1:8" ht="14.4" customHeight="1">
      <c r="A37" s="148"/>
      <c r="B37" s="148"/>
      <c r="C37" s="148"/>
      <c r="D37" s="148"/>
      <c r="E37" s="148"/>
      <c r="F37" s="148"/>
      <c r="G37" s="148"/>
      <c r="H37" s="148"/>
    </row>
    <row r="38" spans="1:8">
      <c r="A38" s="54"/>
    </row>
    <row r="39" spans="1:8" ht="28.8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>
      <c r="A40" s="39"/>
      <c r="B40" s="47"/>
      <c r="C40" s="47"/>
      <c r="D40" s="47"/>
      <c r="E40" s="47"/>
      <c r="F40" s="47"/>
    </row>
    <row r="41" spans="1:8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>
      <c r="A45" s="11" t="s">
        <v>151</v>
      </c>
      <c r="B45" s="48"/>
      <c r="C45" s="48"/>
      <c r="D45" s="48"/>
      <c r="E45" s="48"/>
      <c r="F45" s="48"/>
    </row>
    <row r="49" spans="1:4" ht="15.6">
      <c r="A49" s="129" t="s">
        <v>556</v>
      </c>
    </row>
    <row r="53" spans="1:4">
      <c r="A53" s="133" t="s">
        <v>557</v>
      </c>
      <c r="B53" s="134"/>
      <c r="C53" s="134"/>
      <c r="D53" s="133" t="s">
        <v>558</v>
      </c>
    </row>
    <row r="54" spans="1:4">
      <c r="A54" s="133" t="s">
        <v>559</v>
      </c>
      <c r="B54" s="134"/>
      <c r="C54" s="134"/>
      <c r="D54" s="133" t="s">
        <v>560</v>
      </c>
    </row>
    <row r="55" spans="1:4">
      <c r="A55" s="133" t="s">
        <v>561</v>
      </c>
      <c r="B55" s="134"/>
      <c r="C55" s="134"/>
      <c r="D55" s="133" t="s">
        <v>562</v>
      </c>
    </row>
    <row r="56" spans="1:4">
      <c r="A56" s="134"/>
      <c r="B56" s="134"/>
      <c r="C56" s="134"/>
      <c r="D56" s="13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B17:B30 G11:H21 C8:C22 D17:F21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33"/>
  <sheetViews>
    <sheetView showGridLines="0" zoomScale="75" zoomScaleNormal="75" workbookViewId="0">
      <selection activeCell="A26" sqref="A26:F35"/>
    </sheetView>
  </sheetViews>
  <sheetFormatPr baseColWidth="10" defaultColWidth="11" defaultRowHeight="14.4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>
      <c r="A1" s="136" t="s">
        <v>163</v>
      </c>
      <c r="B1" s="137"/>
      <c r="C1" s="137"/>
      <c r="D1" s="137"/>
      <c r="E1" s="137"/>
      <c r="F1" s="137"/>
      <c r="G1" s="137"/>
      <c r="H1" s="137"/>
      <c r="I1" s="137"/>
      <c r="J1" s="137"/>
      <c r="K1" s="138"/>
    </row>
    <row r="2" spans="1:11" ht="14.4" customHeight="1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11">
      <c r="A3" s="142" t="s">
        <v>164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11">
      <c r="A4" s="142" t="str">
        <f>'Formato 2'!A4</f>
        <v>Del 1 de enero al 31 de Marzode 2026</v>
      </c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11">
      <c r="A5" s="145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</row>
    <row r="6" spans="1:11" ht="72.75" customHeight="1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6" spans="1:11" ht="15.6">
      <c r="A26" s="129" t="s">
        <v>556</v>
      </c>
    </row>
    <row r="30" spans="1:11">
      <c r="A30" s="133" t="s">
        <v>557</v>
      </c>
      <c r="B30" s="134"/>
      <c r="C30" s="134"/>
      <c r="D30" s="133" t="s">
        <v>558</v>
      </c>
    </row>
    <row r="31" spans="1:11">
      <c r="A31" s="133" t="s">
        <v>559</v>
      </c>
      <c r="B31" s="134"/>
      <c r="C31" s="134"/>
      <c r="D31" s="133" t="s">
        <v>560</v>
      </c>
    </row>
    <row r="32" spans="1:11">
      <c r="A32" s="133" t="s">
        <v>561</v>
      </c>
      <c r="B32" s="134"/>
      <c r="C32" s="134"/>
      <c r="D32" s="133" t="s">
        <v>562</v>
      </c>
    </row>
    <row r="33" spans="1:4">
      <c r="A33" s="134"/>
      <c r="B33" s="134"/>
      <c r="C33" s="134"/>
      <c r="D33" s="13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H84"/>
  <sheetViews>
    <sheetView showGridLines="0" zoomScale="75" zoomScaleNormal="75" workbookViewId="0">
      <selection activeCell="A77" sqref="A77:F86"/>
    </sheetView>
  </sheetViews>
  <sheetFormatPr baseColWidth="10" defaultColWidth="11" defaultRowHeight="14.4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>
      <c r="A1" s="136" t="s">
        <v>187</v>
      </c>
      <c r="B1" s="137"/>
      <c r="C1" s="137"/>
      <c r="D1" s="138"/>
    </row>
    <row r="2" spans="1:4">
      <c r="A2" s="139" t="str">
        <f>'Formato 1'!A2</f>
        <v>INSTITUTO SALMANTINO PARA LAS PERSONAS CON DISCAPACIDAD</v>
      </c>
      <c r="B2" s="140"/>
      <c r="C2" s="140"/>
      <c r="D2" s="141"/>
    </row>
    <row r="3" spans="1:4">
      <c r="A3" s="142" t="s">
        <v>188</v>
      </c>
      <c r="B3" s="143"/>
      <c r="C3" s="143"/>
      <c r="D3" s="144"/>
    </row>
    <row r="4" spans="1:4">
      <c r="A4" s="142" t="str">
        <f>'Formato 3'!A4</f>
        <v>Del 1 de enero al 31 de Marzode 2026</v>
      </c>
      <c r="B4" s="143"/>
      <c r="C4" s="143"/>
      <c r="D4" s="144"/>
    </row>
    <row r="5" spans="1:4">
      <c r="A5" s="145" t="s">
        <v>2</v>
      </c>
      <c r="B5" s="146"/>
      <c r="C5" s="146"/>
      <c r="D5" s="147"/>
    </row>
    <row r="6" spans="1:4" ht="15" customHeight="1"/>
    <row r="7" spans="1:4" ht="28.8">
      <c r="A7" s="12" t="s">
        <v>5</v>
      </c>
      <c r="B7" s="7" t="s">
        <v>189</v>
      </c>
      <c r="C7" s="7" t="s">
        <v>190</v>
      </c>
      <c r="D7" s="7" t="s">
        <v>191</v>
      </c>
    </row>
    <row r="8" spans="1:4">
      <c r="A8" s="3" t="s">
        <v>192</v>
      </c>
      <c r="B8" s="13">
        <f>SUM(B9:B11)</f>
        <v>6838774.8899999997</v>
      </c>
      <c r="C8" s="13">
        <f>SUM(C9:C11)</f>
        <v>1930669</v>
      </c>
      <c r="D8" s="13">
        <f>SUM(D9:D11)</f>
        <v>1930669</v>
      </c>
    </row>
    <row r="9" spans="1:4">
      <c r="A9" s="51" t="s">
        <v>193</v>
      </c>
      <c r="B9" s="77">
        <v>6838774.8899999997</v>
      </c>
      <c r="C9" s="77">
        <v>1930669</v>
      </c>
      <c r="D9" s="77">
        <v>1930669</v>
      </c>
    </row>
    <row r="10" spans="1:4">
      <c r="A10" s="51" t="s">
        <v>194</v>
      </c>
      <c r="B10" s="77">
        <v>0</v>
      </c>
      <c r="C10" s="77">
        <v>0</v>
      </c>
      <c r="D10" s="77">
        <v>0</v>
      </c>
    </row>
    <row r="11" spans="1:4">
      <c r="A11" s="51" t="s">
        <v>195</v>
      </c>
      <c r="B11" s="77">
        <v>0</v>
      </c>
      <c r="C11" s="77">
        <v>0</v>
      </c>
      <c r="D11" s="77">
        <v>0</v>
      </c>
    </row>
    <row r="12" spans="1:4">
      <c r="A12" s="40"/>
      <c r="B12" s="74"/>
      <c r="C12" s="74"/>
      <c r="D12" s="74"/>
    </row>
    <row r="13" spans="1:4">
      <c r="A13" s="3" t="s">
        <v>196</v>
      </c>
      <c r="B13" s="13">
        <f>B14+B15</f>
        <v>6838774.8899999997</v>
      </c>
      <c r="C13" s="13">
        <f>C14+C15</f>
        <v>1241711.55</v>
      </c>
      <c r="D13" s="13">
        <f>D14+D15</f>
        <v>1241711.55</v>
      </c>
    </row>
    <row r="14" spans="1:4">
      <c r="A14" s="51" t="s">
        <v>197</v>
      </c>
      <c r="B14" s="135">
        <v>6838774.8899999997</v>
      </c>
      <c r="C14" s="135">
        <v>1241711.55</v>
      </c>
      <c r="D14" s="135">
        <v>1241711.55</v>
      </c>
    </row>
    <row r="15" spans="1:4">
      <c r="A15" s="51" t="s">
        <v>198</v>
      </c>
      <c r="B15" s="77">
        <v>0</v>
      </c>
      <c r="C15" s="77">
        <v>0</v>
      </c>
      <c r="D15" s="77">
        <v>0</v>
      </c>
    </row>
    <row r="16" spans="1:4">
      <c r="A16" s="40"/>
      <c r="B16" s="74"/>
      <c r="C16" s="74"/>
      <c r="D16" s="74"/>
    </row>
    <row r="17" spans="1:8">
      <c r="A17" s="3" t="s">
        <v>199</v>
      </c>
      <c r="B17" s="14">
        <v>0</v>
      </c>
      <c r="C17" s="13">
        <v>0</v>
      </c>
      <c r="D17" s="13">
        <v>0</v>
      </c>
    </row>
    <row r="18" spans="1:8">
      <c r="A18" s="51" t="s">
        <v>200</v>
      </c>
      <c r="B18" s="15">
        <v>0</v>
      </c>
      <c r="C18" s="41">
        <v>0</v>
      </c>
      <c r="D18" s="41">
        <v>0</v>
      </c>
    </row>
    <row r="19" spans="1:8">
      <c r="A19" s="51" t="s">
        <v>201</v>
      </c>
      <c r="B19" s="15">
        <v>0</v>
      </c>
      <c r="C19" s="41">
        <v>0</v>
      </c>
      <c r="D19" s="41">
        <v>0</v>
      </c>
    </row>
    <row r="20" spans="1:8">
      <c r="A20" s="40"/>
      <c r="B20" s="74"/>
      <c r="C20" s="74"/>
      <c r="D20" s="74"/>
      <c r="H20" s="130"/>
    </row>
    <row r="21" spans="1:8">
      <c r="A21" s="3" t="s">
        <v>202</v>
      </c>
      <c r="B21" s="13">
        <f>B8-B13+B17</f>
        <v>0</v>
      </c>
      <c r="C21" s="13">
        <f>C8-C13+C17</f>
        <v>688957.45</v>
      </c>
      <c r="D21" s="13">
        <f>D8-D13+D17</f>
        <v>688957.45</v>
      </c>
    </row>
    <row r="22" spans="1:8">
      <c r="A22" s="3"/>
      <c r="B22" s="74"/>
      <c r="C22" s="74"/>
      <c r="D22" s="74"/>
    </row>
    <row r="23" spans="1:8">
      <c r="A23" s="3" t="s">
        <v>203</v>
      </c>
      <c r="B23" s="13">
        <f>B21-B11</f>
        <v>0</v>
      </c>
      <c r="C23" s="13">
        <f>C21-C11</f>
        <v>688957.45</v>
      </c>
      <c r="D23" s="13">
        <f>D21-D11</f>
        <v>688957.45</v>
      </c>
    </row>
    <row r="24" spans="1:8">
      <c r="A24" s="3"/>
      <c r="B24" s="16"/>
      <c r="C24" s="16"/>
      <c r="D24" s="16"/>
    </row>
    <row r="25" spans="1:8">
      <c r="A25" s="17" t="s">
        <v>204</v>
      </c>
      <c r="B25" s="13">
        <f>B23-B17</f>
        <v>0</v>
      </c>
      <c r="C25" s="13">
        <f>C23-C17</f>
        <v>688957.45</v>
      </c>
      <c r="D25" s="13">
        <f>D23-D17</f>
        <v>688957.45</v>
      </c>
    </row>
    <row r="26" spans="1:8">
      <c r="A26" s="18"/>
      <c r="B26" s="65"/>
      <c r="C26" s="65"/>
      <c r="D26" s="65"/>
    </row>
    <row r="27" spans="1:8">
      <c r="A27" s="54"/>
    </row>
    <row r="28" spans="1:8">
      <c r="A28" s="12" t="s">
        <v>5</v>
      </c>
      <c r="B28" s="7" t="s">
        <v>205</v>
      </c>
      <c r="C28" s="7" t="s">
        <v>190</v>
      </c>
      <c r="D28" s="7" t="s">
        <v>206</v>
      </c>
    </row>
    <row r="29" spans="1:8">
      <c r="A29" s="3" t="s">
        <v>207</v>
      </c>
      <c r="B29" s="4">
        <v>0</v>
      </c>
      <c r="C29" s="4">
        <v>0</v>
      </c>
      <c r="D29" s="4">
        <v>0</v>
      </c>
    </row>
    <row r="30" spans="1:8">
      <c r="A30" s="51" t="s">
        <v>208</v>
      </c>
      <c r="B30" s="41">
        <v>0</v>
      </c>
      <c r="C30" s="41">
        <v>0</v>
      </c>
      <c r="D30" s="41">
        <v>0</v>
      </c>
    </row>
    <row r="31" spans="1:8">
      <c r="A31" s="51" t="s">
        <v>209</v>
      </c>
      <c r="B31" s="41">
        <v>0</v>
      </c>
      <c r="C31" s="41">
        <v>0</v>
      </c>
      <c r="D31" s="41">
        <v>0</v>
      </c>
    </row>
    <row r="32" spans="1:8">
      <c r="A32" s="39"/>
      <c r="B32" s="43"/>
      <c r="C32" s="43"/>
      <c r="D32" s="43"/>
    </row>
    <row r="33" spans="1:4" ht="14.4" customHeight="1">
      <c r="A33" s="3" t="s">
        <v>210</v>
      </c>
      <c r="B33" s="4">
        <v>0</v>
      </c>
      <c r="C33" s="4">
        <f>C25+C29</f>
        <v>688957.45</v>
      </c>
      <c r="D33" s="4">
        <f>D25+D29</f>
        <v>688957.45</v>
      </c>
    </row>
    <row r="34" spans="1:4" ht="14.4" customHeight="1">
      <c r="A34" s="49"/>
      <c r="B34" s="50"/>
      <c r="C34" s="50"/>
      <c r="D34" s="50"/>
    </row>
    <row r="35" spans="1:4" ht="14.4" customHeight="1">
      <c r="A35" s="54"/>
    </row>
    <row r="36" spans="1:4" ht="28.8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>
      <c r="A37" s="3" t="s">
        <v>211</v>
      </c>
      <c r="B37" s="4">
        <v>0</v>
      </c>
      <c r="C37" s="4">
        <v>0</v>
      </c>
      <c r="D37" s="4">
        <v>0</v>
      </c>
    </row>
    <row r="38" spans="1:4">
      <c r="A38" s="51" t="s">
        <v>212</v>
      </c>
      <c r="B38" s="41">
        <v>0</v>
      </c>
      <c r="C38" s="41">
        <v>0</v>
      </c>
      <c r="D38" s="41">
        <v>0</v>
      </c>
    </row>
    <row r="39" spans="1:4">
      <c r="A39" s="51" t="s">
        <v>213</v>
      </c>
      <c r="B39" s="41">
        <v>0</v>
      </c>
      <c r="C39" s="41">
        <v>0</v>
      </c>
      <c r="D39" s="41">
        <v>0</v>
      </c>
    </row>
    <row r="40" spans="1:4">
      <c r="A40" s="3" t="s">
        <v>214</v>
      </c>
      <c r="B40" s="4">
        <v>0</v>
      </c>
      <c r="C40" s="4">
        <v>0</v>
      </c>
      <c r="D40" s="4">
        <v>0</v>
      </c>
    </row>
    <row r="41" spans="1:4">
      <c r="A41" s="51" t="s">
        <v>215</v>
      </c>
      <c r="B41" s="41">
        <v>0</v>
      </c>
      <c r="C41" s="41">
        <v>0</v>
      </c>
      <c r="D41" s="41">
        <v>0</v>
      </c>
    </row>
    <row r="42" spans="1:4">
      <c r="A42" s="51" t="s">
        <v>216</v>
      </c>
      <c r="B42" s="41">
        <v>0</v>
      </c>
      <c r="C42" s="41">
        <v>0</v>
      </c>
      <c r="D42" s="41">
        <v>0</v>
      </c>
    </row>
    <row r="43" spans="1:4">
      <c r="A43" s="39"/>
      <c r="B43" s="43"/>
      <c r="C43" s="43"/>
      <c r="D43" s="43"/>
    </row>
    <row r="44" spans="1:4">
      <c r="A44" s="3" t="s">
        <v>217</v>
      </c>
      <c r="B44" s="4">
        <v>0</v>
      </c>
      <c r="C44" s="4">
        <v>0</v>
      </c>
      <c r="D44" s="4">
        <v>0</v>
      </c>
    </row>
    <row r="45" spans="1:4">
      <c r="A45" s="19"/>
      <c r="B45" s="50"/>
      <c r="C45" s="50"/>
      <c r="D45" s="50"/>
    </row>
    <row r="47" spans="1:4" ht="28.8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>
      <c r="A48" s="78" t="s">
        <v>218</v>
      </c>
      <c r="B48" s="79">
        <v>6838774.8899999997</v>
      </c>
      <c r="C48" s="79">
        <v>1930669</v>
      </c>
      <c r="D48" s="79">
        <v>1930669</v>
      </c>
    </row>
    <row r="49" spans="1:4">
      <c r="A49" s="20" t="s">
        <v>219</v>
      </c>
      <c r="B49" s="4">
        <v>0</v>
      </c>
      <c r="C49" s="4">
        <v>0</v>
      </c>
      <c r="D49" s="4">
        <v>0</v>
      </c>
    </row>
    <row r="50" spans="1:4">
      <c r="A50" s="80" t="s">
        <v>212</v>
      </c>
      <c r="B50" s="41">
        <v>0</v>
      </c>
      <c r="C50" s="41">
        <v>0</v>
      </c>
      <c r="D50" s="41">
        <v>0</v>
      </c>
    </row>
    <row r="51" spans="1:4">
      <c r="A51" s="80" t="s">
        <v>215</v>
      </c>
      <c r="B51" s="41">
        <v>0</v>
      </c>
      <c r="C51" s="41">
        <v>0</v>
      </c>
      <c r="D51" s="41">
        <v>0</v>
      </c>
    </row>
    <row r="52" spans="1:4">
      <c r="A52" s="39"/>
      <c r="B52" s="43"/>
      <c r="C52" s="43"/>
      <c r="D52" s="43"/>
    </row>
    <row r="53" spans="1:4">
      <c r="A53" s="51" t="s">
        <v>197</v>
      </c>
      <c r="B53" s="41">
        <v>6838774.8899999997</v>
      </c>
      <c r="C53" s="41">
        <v>1241711.55</v>
      </c>
      <c r="D53" s="41">
        <v>1241711.55</v>
      </c>
    </row>
    <row r="54" spans="1:4">
      <c r="A54" s="39"/>
      <c r="B54" s="43"/>
      <c r="C54" s="43"/>
      <c r="D54" s="43"/>
    </row>
    <row r="55" spans="1:4">
      <c r="A55" s="51" t="s">
        <v>200</v>
      </c>
      <c r="B55" s="21">
        <v>0</v>
      </c>
      <c r="C55" s="41">
        <v>0</v>
      </c>
      <c r="D55" s="41">
        <v>0</v>
      </c>
    </row>
    <row r="56" spans="1:4">
      <c r="A56" s="39"/>
      <c r="B56" s="43"/>
      <c r="C56" s="43"/>
      <c r="D56" s="43"/>
    </row>
    <row r="57" spans="1:4">
      <c r="A57" s="17" t="s">
        <v>220</v>
      </c>
      <c r="B57" s="4">
        <f>B48+B49-B53+B55</f>
        <v>0</v>
      </c>
      <c r="C57" s="4">
        <f>C48+C49-C53+C55</f>
        <v>688957.45</v>
      </c>
      <c r="D57" s="4">
        <f>D48+D49-D53+D55</f>
        <v>688957.45</v>
      </c>
    </row>
    <row r="58" spans="1:4">
      <c r="A58" s="22"/>
      <c r="B58" s="23"/>
      <c r="C58" s="23"/>
      <c r="D58" s="23"/>
    </row>
    <row r="59" spans="1:4">
      <c r="A59" s="17" t="s">
        <v>221</v>
      </c>
      <c r="B59" s="4">
        <f>B57-B49</f>
        <v>0</v>
      </c>
      <c r="C59" s="4">
        <f>C57-C49</f>
        <v>688957.45</v>
      </c>
      <c r="D59" s="4">
        <f>D57-D49</f>
        <v>688957.45</v>
      </c>
    </row>
    <row r="60" spans="1:4">
      <c r="A60" s="49"/>
      <c r="B60" s="50"/>
      <c r="C60" s="50"/>
      <c r="D60" s="50"/>
    </row>
    <row r="62" spans="1:4" ht="28.8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>
      <c r="A63" s="78" t="s">
        <v>194</v>
      </c>
      <c r="B63" s="81">
        <v>0</v>
      </c>
      <c r="C63" s="81">
        <v>0</v>
      </c>
      <c r="D63" s="81">
        <v>0</v>
      </c>
    </row>
    <row r="64" spans="1:4">
      <c r="A64" s="20" t="s">
        <v>222</v>
      </c>
      <c r="B64" s="13">
        <v>0</v>
      </c>
      <c r="C64" s="13">
        <v>0</v>
      </c>
      <c r="D64" s="13">
        <v>0</v>
      </c>
    </row>
    <row r="65" spans="1:4">
      <c r="A65" s="80" t="s">
        <v>213</v>
      </c>
      <c r="B65" s="77">
        <v>0</v>
      </c>
      <c r="C65" s="77">
        <v>0</v>
      </c>
      <c r="D65" s="77">
        <v>0</v>
      </c>
    </row>
    <row r="66" spans="1:4">
      <c r="A66" s="80" t="s">
        <v>216</v>
      </c>
      <c r="B66" s="77">
        <v>0</v>
      </c>
      <c r="C66" s="77">
        <v>0</v>
      </c>
      <c r="D66" s="77">
        <v>0</v>
      </c>
    </row>
    <row r="67" spans="1:4">
      <c r="A67" s="39"/>
      <c r="B67" s="74"/>
      <c r="C67" s="74"/>
      <c r="D67" s="74"/>
    </row>
    <row r="68" spans="1:4">
      <c r="A68" s="51" t="s">
        <v>223</v>
      </c>
      <c r="B68" s="77">
        <v>0</v>
      </c>
      <c r="C68" s="77">
        <v>0</v>
      </c>
      <c r="D68" s="77">
        <v>0</v>
      </c>
    </row>
    <row r="69" spans="1:4">
      <c r="A69" s="39"/>
      <c r="B69" s="74"/>
      <c r="C69" s="74"/>
      <c r="D69" s="74"/>
    </row>
    <row r="70" spans="1:4">
      <c r="A70" s="51" t="s">
        <v>201</v>
      </c>
      <c r="B70" s="15">
        <v>0</v>
      </c>
      <c r="C70" s="77">
        <v>0</v>
      </c>
      <c r="D70" s="77">
        <v>0</v>
      </c>
    </row>
    <row r="71" spans="1:4">
      <c r="A71" s="39"/>
      <c r="B71" s="74"/>
      <c r="C71" s="74"/>
      <c r="D71" s="74"/>
    </row>
    <row r="72" spans="1:4">
      <c r="A72" s="17" t="s">
        <v>224</v>
      </c>
      <c r="B72" s="13">
        <v>0</v>
      </c>
      <c r="C72" s="13">
        <v>0</v>
      </c>
      <c r="D72" s="13">
        <v>0</v>
      </c>
    </row>
    <row r="73" spans="1:4">
      <c r="A73" s="39"/>
      <c r="B73" s="74"/>
      <c r="C73" s="74"/>
      <c r="D73" s="74"/>
    </row>
    <row r="74" spans="1:4">
      <c r="A74" s="17" t="s">
        <v>225</v>
      </c>
      <c r="B74" s="13">
        <v>0</v>
      </c>
      <c r="C74" s="13">
        <v>0</v>
      </c>
      <c r="D74" s="13">
        <v>0</v>
      </c>
    </row>
    <row r="75" spans="1:4">
      <c r="A75" s="49"/>
      <c r="B75" s="65"/>
      <c r="C75" s="65"/>
      <c r="D75" s="65"/>
    </row>
    <row r="77" spans="1:4" ht="15.6">
      <c r="A77" s="129" t="s">
        <v>556</v>
      </c>
    </row>
    <row r="81" spans="1:4">
      <c r="A81" s="133" t="s">
        <v>557</v>
      </c>
      <c r="B81" s="134"/>
      <c r="C81" s="134"/>
      <c r="D81" s="133" t="s">
        <v>558</v>
      </c>
    </row>
    <row r="82" spans="1:4">
      <c r="A82" s="133" t="s">
        <v>559</v>
      </c>
      <c r="B82" s="134"/>
      <c r="C82" s="134"/>
      <c r="D82" s="133" t="s">
        <v>560</v>
      </c>
    </row>
    <row r="83" spans="1:4">
      <c r="A83" s="133" t="s">
        <v>561</v>
      </c>
      <c r="B83" s="134"/>
      <c r="C83" s="134"/>
      <c r="D83" s="133" t="s">
        <v>562</v>
      </c>
    </row>
    <row r="84" spans="1:4">
      <c r="A84" s="134"/>
      <c r="B84" s="134"/>
      <c r="C84" s="134"/>
      <c r="D84" s="13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85"/>
  <sheetViews>
    <sheetView showGridLines="0" zoomScale="75" zoomScaleNormal="75" workbookViewId="0">
      <selection activeCell="H67" sqref="H67"/>
    </sheetView>
  </sheetViews>
  <sheetFormatPr baseColWidth="10" defaultColWidth="11" defaultRowHeight="14.4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>
      <c r="A1" s="136" t="s">
        <v>226</v>
      </c>
      <c r="B1" s="137"/>
      <c r="C1" s="137"/>
      <c r="D1" s="137"/>
      <c r="E1" s="137"/>
      <c r="F1" s="137"/>
      <c r="G1" s="138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227</v>
      </c>
      <c r="B3" s="97"/>
      <c r="C3" s="97"/>
      <c r="D3" s="97"/>
      <c r="E3" s="97"/>
      <c r="F3" s="97"/>
      <c r="G3" s="98"/>
    </row>
    <row r="4" spans="1:7">
      <c r="A4" s="96" t="str">
        <f>'Formato 3'!A4</f>
        <v>Del 1 de enero al 31 de Marzode 2026</v>
      </c>
      <c r="B4" s="97"/>
      <c r="C4" s="97"/>
      <c r="D4" s="97"/>
      <c r="E4" s="97"/>
      <c r="F4" s="97"/>
      <c r="G4" s="98"/>
    </row>
    <row r="5" spans="1:7">
      <c r="A5" s="99" t="s">
        <v>2</v>
      </c>
      <c r="B5" s="100"/>
      <c r="C5" s="100"/>
      <c r="D5" s="100"/>
      <c r="E5" s="100"/>
      <c r="F5" s="100"/>
      <c r="G5" s="101"/>
    </row>
    <row r="6" spans="1:7">
      <c r="A6" s="149" t="s">
        <v>5</v>
      </c>
      <c r="B6" s="151" t="s">
        <v>228</v>
      </c>
      <c r="C6" s="151"/>
      <c r="D6" s="151"/>
      <c r="E6" s="151"/>
      <c r="F6" s="151"/>
      <c r="G6" s="151" t="s">
        <v>229</v>
      </c>
    </row>
    <row r="7" spans="1:7" ht="28.8">
      <c r="A7" s="150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1"/>
    </row>
    <row r="8" spans="1:7">
      <c r="A8" s="25" t="s">
        <v>234</v>
      </c>
      <c r="B8" s="74"/>
      <c r="C8" s="74"/>
      <c r="D8" s="74"/>
      <c r="E8" s="74"/>
      <c r="F8" s="74"/>
      <c r="G8" s="74"/>
    </row>
    <row r="9" spans="1:7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51" t="s">
        <v>241</v>
      </c>
      <c r="B15" s="41">
        <v>1051100</v>
      </c>
      <c r="C15" s="41">
        <v>0</v>
      </c>
      <c r="D15" s="41">
        <v>1051100</v>
      </c>
      <c r="E15" s="41">
        <v>430669</v>
      </c>
      <c r="F15" s="41">
        <v>430669</v>
      </c>
      <c r="G15" s="41">
        <v>-620431</v>
      </c>
    </row>
    <row r="16" spans="1:7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>
      <c r="A34" s="51" t="s">
        <v>260</v>
      </c>
      <c r="B34" s="41">
        <v>5787674.8899999997</v>
      </c>
      <c r="C34" s="41">
        <v>0</v>
      </c>
      <c r="D34" s="41">
        <v>5787674.8899999997</v>
      </c>
      <c r="E34" s="41">
        <v>1500000</v>
      </c>
      <c r="F34" s="41">
        <v>1500000</v>
      </c>
      <c r="G34" s="41">
        <v>-4287674.8899999997</v>
      </c>
    </row>
    <row r="35" spans="1:7" ht="14.4" customHeight="1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39"/>
      <c r="B40" s="41"/>
      <c r="C40" s="41"/>
      <c r="D40" s="41"/>
      <c r="E40" s="41"/>
      <c r="F40" s="41"/>
      <c r="G40" s="41"/>
    </row>
    <row r="41" spans="1:7">
      <c r="A41" s="3" t="s">
        <v>266</v>
      </c>
      <c r="B41" s="4">
        <f t="shared" ref="B41:G41" si="0">SUM(B9,B10,B11,B12,B13,B14,B15,B16,B28,B34,B35,B37)</f>
        <v>6838774.8899999997</v>
      </c>
      <c r="C41" s="4">
        <f t="shared" si="0"/>
        <v>0</v>
      </c>
      <c r="D41" s="4">
        <f t="shared" si="0"/>
        <v>6838774.8899999997</v>
      </c>
      <c r="E41" s="4">
        <f t="shared" si="0"/>
        <v>1930669</v>
      </c>
      <c r="F41" s="4">
        <f t="shared" si="0"/>
        <v>1930669</v>
      </c>
      <c r="G41" s="4">
        <f t="shared" si="0"/>
        <v>-4908105.8899999997</v>
      </c>
    </row>
    <row r="42" spans="1:7">
      <c r="A42" s="3" t="s">
        <v>267</v>
      </c>
      <c r="B42" s="76"/>
      <c r="C42" s="76"/>
      <c r="D42" s="76"/>
      <c r="E42" s="76"/>
      <c r="F42" s="76"/>
      <c r="G42" s="4">
        <f>IF(G41&gt;0,G41,0)</f>
        <v>0</v>
      </c>
    </row>
    <row r="43" spans="1:7">
      <c r="A43" s="39"/>
      <c r="B43" s="43"/>
      <c r="C43" s="43"/>
      <c r="D43" s="43"/>
      <c r="E43" s="43"/>
      <c r="F43" s="43"/>
      <c r="G43" s="43"/>
    </row>
    <row r="44" spans="1:7">
      <c r="A44" s="3" t="s">
        <v>268</v>
      </c>
      <c r="B44" s="43"/>
      <c r="C44" s="43"/>
      <c r="D44" s="43"/>
      <c r="E44" s="43"/>
      <c r="F44" s="43"/>
      <c r="G44" s="43"/>
    </row>
    <row r="45" spans="1:7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39"/>
      <c r="B64" s="43"/>
      <c r="C64" s="43"/>
      <c r="D64" s="43"/>
      <c r="E64" s="43"/>
      <c r="F64" s="43"/>
      <c r="G64" s="43"/>
    </row>
    <row r="65" spans="1:7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>
      <c r="A66" s="39"/>
      <c r="B66" s="43"/>
      <c r="C66" s="43"/>
      <c r="D66" s="43"/>
      <c r="E66" s="43"/>
      <c r="F66" s="43"/>
      <c r="G66" s="43"/>
    </row>
    <row r="67" spans="1:7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39"/>
      <c r="B69" s="43"/>
      <c r="C69" s="43"/>
      <c r="D69" s="43"/>
      <c r="E69" s="43"/>
      <c r="F69" s="43"/>
      <c r="G69" s="43"/>
    </row>
    <row r="70" spans="1:7">
      <c r="A70" s="3" t="s">
        <v>291</v>
      </c>
      <c r="B70" s="4">
        <f t="shared" ref="B70:G70" si="1">B41+B65+B67</f>
        <v>6838774.8899999997</v>
      </c>
      <c r="C70" s="4">
        <f t="shared" si="1"/>
        <v>0</v>
      </c>
      <c r="D70" s="4">
        <f t="shared" si="1"/>
        <v>6838774.8899999997</v>
      </c>
      <c r="E70" s="4">
        <f t="shared" si="1"/>
        <v>1930669</v>
      </c>
      <c r="F70" s="4">
        <f t="shared" si="1"/>
        <v>1930669</v>
      </c>
      <c r="G70" s="4">
        <f t="shared" si="1"/>
        <v>-4908105.8899999997</v>
      </c>
    </row>
    <row r="71" spans="1:7">
      <c r="A71" s="39"/>
      <c r="B71" s="43"/>
      <c r="C71" s="43"/>
      <c r="D71" s="43"/>
      <c r="E71" s="43"/>
      <c r="F71" s="43"/>
      <c r="G71" s="43"/>
    </row>
    <row r="72" spans="1:7">
      <c r="A72" s="3" t="s">
        <v>292</v>
      </c>
      <c r="B72" s="43"/>
      <c r="C72" s="43"/>
      <c r="D72" s="43"/>
      <c r="E72" s="43"/>
      <c r="F72" s="43"/>
      <c r="G72" s="43"/>
    </row>
    <row r="73" spans="1:7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>
      <c r="A76" s="49"/>
      <c r="B76" s="65"/>
      <c r="C76" s="65"/>
      <c r="D76" s="65"/>
      <c r="E76" s="65"/>
      <c r="F76" s="65"/>
      <c r="G76" s="65"/>
    </row>
    <row r="78" spans="1:7" ht="15.6">
      <c r="A78" s="129" t="s">
        <v>556</v>
      </c>
    </row>
    <row r="82" spans="1:4">
      <c r="A82" s="133" t="s">
        <v>557</v>
      </c>
      <c r="B82" s="134"/>
      <c r="C82" s="134"/>
      <c r="D82" s="133" t="s">
        <v>558</v>
      </c>
    </row>
    <row r="83" spans="1:4">
      <c r="A83" s="133" t="s">
        <v>559</v>
      </c>
      <c r="B83" s="134"/>
      <c r="C83" s="134"/>
      <c r="D83" s="133" t="s">
        <v>560</v>
      </c>
    </row>
    <row r="84" spans="1:4">
      <c r="A84" s="133" t="s">
        <v>561</v>
      </c>
      <c r="B84" s="134"/>
      <c r="C84" s="134"/>
      <c r="D84" s="133" t="s">
        <v>562</v>
      </c>
    </row>
    <row r="85" spans="1:4">
      <c r="A85" s="134"/>
      <c r="B85" s="134"/>
      <c r="C85" s="134"/>
      <c r="D85" s="13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8"/>
  <sheetViews>
    <sheetView showGridLines="0" zoomScale="75" zoomScaleNormal="75" workbookViewId="0">
      <selection activeCell="L107" sqref="L107"/>
    </sheetView>
  </sheetViews>
  <sheetFormatPr baseColWidth="10" defaultColWidth="11" defaultRowHeight="14.4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>
      <c r="A1" s="154" t="s">
        <v>296</v>
      </c>
      <c r="B1" s="137"/>
      <c r="C1" s="137"/>
      <c r="D1" s="137"/>
      <c r="E1" s="137"/>
      <c r="F1" s="137"/>
      <c r="G1" s="138"/>
    </row>
    <row r="2" spans="1:7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>
      <c r="A3" s="142" t="s">
        <v>297</v>
      </c>
      <c r="B3" s="143"/>
      <c r="C3" s="143"/>
      <c r="D3" s="143"/>
      <c r="E3" s="143"/>
      <c r="F3" s="143"/>
      <c r="G3" s="144"/>
    </row>
    <row r="4" spans="1:7">
      <c r="A4" s="142" t="s">
        <v>298</v>
      </c>
      <c r="B4" s="143"/>
      <c r="C4" s="143"/>
      <c r="D4" s="143"/>
      <c r="E4" s="143"/>
      <c r="F4" s="143"/>
      <c r="G4" s="144"/>
    </row>
    <row r="5" spans="1:7">
      <c r="A5" s="142" t="str">
        <f>'Formato 3'!A4</f>
        <v>Del 1 de enero al 31 de Marzode 2026</v>
      </c>
      <c r="B5" s="143"/>
      <c r="C5" s="143"/>
      <c r="D5" s="143"/>
      <c r="E5" s="143"/>
      <c r="F5" s="143"/>
      <c r="G5" s="144"/>
    </row>
    <row r="6" spans="1:7">
      <c r="A6" s="145" t="s">
        <v>2</v>
      </c>
      <c r="B6" s="146"/>
      <c r="C6" s="146"/>
      <c r="D6" s="146"/>
      <c r="E6" s="146"/>
      <c r="F6" s="146"/>
      <c r="G6" s="147"/>
    </row>
    <row r="7" spans="1:7">
      <c r="A7" s="152" t="s">
        <v>5</v>
      </c>
      <c r="B7" s="152" t="s">
        <v>299</v>
      </c>
      <c r="C7" s="152"/>
      <c r="D7" s="152"/>
      <c r="E7" s="152"/>
      <c r="F7" s="152"/>
      <c r="G7" s="153" t="s">
        <v>300</v>
      </c>
    </row>
    <row r="8" spans="1:7" ht="28.8">
      <c r="A8" s="152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2"/>
    </row>
    <row r="9" spans="1:7">
      <c r="A9" s="26" t="s">
        <v>304</v>
      </c>
      <c r="B9" s="66">
        <f t="shared" ref="B9:G9" si="0">SUM(B10,B18,B28,B38,B48,B58,B62,B71,B75)</f>
        <v>6838774.8899999997</v>
      </c>
      <c r="C9" s="66">
        <f t="shared" si="0"/>
        <v>0</v>
      </c>
      <c r="D9" s="66">
        <f t="shared" si="0"/>
        <v>6838774.8899999997</v>
      </c>
      <c r="E9" s="66">
        <f t="shared" si="0"/>
        <v>1241711.55</v>
      </c>
      <c r="F9" s="66">
        <f t="shared" si="0"/>
        <v>1241711.55</v>
      </c>
      <c r="G9" s="66">
        <f t="shared" si="0"/>
        <v>5597063.3400000017</v>
      </c>
    </row>
    <row r="10" spans="1:7">
      <c r="A10" s="67" t="s">
        <v>305</v>
      </c>
      <c r="B10" s="66">
        <f t="shared" ref="B10:C10" si="1">SUM(B11:B17)</f>
        <v>6146740.5800000001</v>
      </c>
      <c r="C10" s="66">
        <f t="shared" si="1"/>
        <v>0</v>
      </c>
      <c r="D10" s="66">
        <f>SUM(D11:D17)</f>
        <v>6146740.5800000001</v>
      </c>
      <c r="E10" s="66">
        <f>SUM(E11:E17)</f>
        <v>1143068.7</v>
      </c>
      <c r="F10" s="66">
        <f>SUM(F11:F17)</f>
        <v>1143068.7</v>
      </c>
      <c r="G10" s="66">
        <f>SUM(G11:G17)</f>
        <v>5003671.8800000008</v>
      </c>
    </row>
    <row r="11" spans="1:7">
      <c r="A11" s="68" t="s">
        <v>306</v>
      </c>
      <c r="B11" s="131">
        <v>4550971.2</v>
      </c>
      <c r="C11" s="131">
        <v>0</v>
      </c>
      <c r="D11" s="131">
        <v>4550971.2</v>
      </c>
      <c r="E11" s="131">
        <v>959774.89</v>
      </c>
      <c r="F11" s="131">
        <v>959774.89</v>
      </c>
      <c r="G11" s="131">
        <v>3591196.31</v>
      </c>
    </row>
    <row r="12" spans="1:7">
      <c r="A12" s="68" t="s">
        <v>307</v>
      </c>
      <c r="B12" s="131">
        <v>0</v>
      </c>
      <c r="C12" s="131">
        <v>0</v>
      </c>
      <c r="D12" s="131">
        <v>0</v>
      </c>
      <c r="E12" s="131">
        <v>0</v>
      </c>
      <c r="F12" s="131">
        <v>0</v>
      </c>
      <c r="G12" s="131">
        <v>0</v>
      </c>
    </row>
    <row r="13" spans="1:7">
      <c r="A13" s="68" t="s">
        <v>308</v>
      </c>
      <c r="B13" s="131">
        <v>698762.5</v>
      </c>
      <c r="C13" s="131">
        <v>0</v>
      </c>
      <c r="D13" s="131">
        <v>698762.5</v>
      </c>
      <c r="E13" s="131">
        <v>27692.49</v>
      </c>
      <c r="F13" s="131">
        <v>27692.49</v>
      </c>
      <c r="G13" s="131">
        <v>671070.01</v>
      </c>
    </row>
    <row r="14" spans="1:7">
      <c r="A14" s="68" t="s">
        <v>309</v>
      </c>
      <c r="B14" s="131">
        <v>0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</row>
    <row r="15" spans="1:7">
      <c r="A15" s="68" t="s">
        <v>310</v>
      </c>
      <c r="B15" s="131">
        <v>897006.88</v>
      </c>
      <c r="C15" s="131">
        <v>0</v>
      </c>
      <c r="D15" s="131">
        <v>897006.88</v>
      </c>
      <c r="E15" s="131">
        <v>155601.32</v>
      </c>
      <c r="F15" s="131">
        <v>155601.32</v>
      </c>
      <c r="G15" s="131">
        <v>741405.56</v>
      </c>
    </row>
    <row r="16" spans="1:7">
      <c r="A16" s="68" t="s">
        <v>311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</row>
    <row r="17" spans="1:7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67" t="s">
        <v>313</v>
      </c>
      <c r="B18" s="132">
        <f>SUM(B19:B27)</f>
        <v>219000</v>
      </c>
      <c r="C18" s="132">
        <f>SUM(C19:C27)</f>
        <v>0</v>
      </c>
      <c r="D18" s="132">
        <f t="shared" ref="D18:D69" si="2">B18+C18</f>
        <v>219000</v>
      </c>
      <c r="E18" s="132">
        <f>SUM(E19:E27)</f>
        <v>39470.31</v>
      </c>
      <c r="F18" s="132">
        <f>SUM(F19:F27)</f>
        <v>39470.31</v>
      </c>
      <c r="G18" s="132">
        <f t="shared" ref="G18:G69" si="3">D18-E18</f>
        <v>179529.69</v>
      </c>
    </row>
    <row r="19" spans="1:7">
      <c r="A19" s="68" t="s">
        <v>314</v>
      </c>
      <c r="B19" s="131">
        <v>49000</v>
      </c>
      <c r="C19" s="131">
        <v>0</v>
      </c>
      <c r="D19" s="131">
        <f t="shared" si="2"/>
        <v>49000</v>
      </c>
      <c r="E19" s="131">
        <v>7674.5</v>
      </c>
      <c r="F19" s="131">
        <v>7674.5</v>
      </c>
      <c r="G19" s="131">
        <f t="shared" si="3"/>
        <v>41325.5</v>
      </c>
    </row>
    <row r="20" spans="1:7">
      <c r="A20" s="68" t="s">
        <v>315</v>
      </c>
      <c r="B20" s="131">
        <v>1500</v>
      </c>
      <c r="C20" s="131">
        <v>0</v>
      </c>
      <c r="D20" s="131">
        <f t="shared" si="2"/>
        <v>1500</v>
      </c>
      <c r="E20" s="131">
        <v>768</v>
      </c>
      <c r="F20" s="131">
        <v>768</v>
      </c>
      <c r="G20" s="131">
        <f t="shared" si="3"/>
        <v>732</v>
      </c>
    </row>
    <row r="21" spans="1:7">
      <c r="A21" s="68" t="s">
        <v>316</v>
      </c>
      <c r="B21" s="131">
        <v>0</v>
      </c>
      <c r="C21" s="131">
        <v>0</v>
      </c>
      <c r="D21" s="131">
        <f t="shared" si="2"/>
        <v>0</v>
      </c>
      <c r="E21" s="131">
        <v>0</v>
      </c>
      <c r="F21" s="131">
        <v>0</v>
      </c>
      <c r="G21" s="131">
        <f t="shared" si="3"/>
        <v>0</v>
      </c>
    </row>
    <row r="22" spans="1:7">
      <c r="A22" s="68" t="s">
        <v>317</v>
      </c>
      <c r="B22" s="131">
        <v>41500</v>
      </c>
      <c r="C22" s="131">
        <v>0</v>
      </c>
      <c r="D22" s="131">
        <f t="shared" si="2"/>
        <v>41500</v>
      </c>
      <c r="E22" s="131">
        <v>3427.08</v>
      </c>
      <c r="F22" s="131">
        <v>3427.08</v>
      </c>
      <c r="G22" s="131">
        <f t="shared" si="3"/>
        <v>38072.92</v>
      </c>
    </row>
    <row r="23" spans="1:7">
      <c r="A23" s="68" t="s">
        <v>318</v>
      </c>
      <c r="B23" s="131">
        <v>18500</v>
      </c>
      <c r="C23" s="131">
        <v>0</v>
      </c>
      <c r="D23" s="131">
        <f t="shared" si="2"/>
        <v>18500</v>
      </c>
      <c r="E23" s="131">
        <v>5304.64</v>
      </c>
      <c r="F23" s="131">
        <v>5304.64</v>
      </c>
      <c r="G23" s="131">
        <f t="shared" si="3"/>
        <v>13195.36</v>
      </c>
    </row>
    <row r="24" spans="1:7">
      <c r="A24" s="68" t="s">
        <v>319</v>
      </c>
      <c r="B24" s="131">
        <v>30000</v>
      </c>
      <c r="C24" s="131">
        <v>0</v>
      </c>
      <c r="D24" s="131">
        <f t="shared" si="2"/>
        <v>30000</v>
      </c>
      <c r="E24" s="131">
        <v>21812.09</v>
      </c>
      <c r="F24" s="131">
        <v>21812.09</v>
      </c>
      <c r="G24" s="131">
        <f t="shared" si="3"/>
        <v>8187.91</v>
      </c>
    </row>
    <row r="25" spans="1:7">
      <c r="A25" s="68" t="s">
        <v>320</v>
      </c>
      <c r="B25" s="131">
        <v>21500</v>
      </c>
      <c r="C25" s="131">
        <v>0</v>
      </c>
      <c r="D25" s="131">
        <f t="shared" si="2"/>
        <v>21500</v>
      </c>
      <c r="E25" s="131">
        <v>0</v>
      </c>
      <c r="F25" s="131">
        <v>0</v>
      </c>
      <c r="G25" s="131">
        <f t="shared" si="3"/>
        <v>21500</v>
      </c>
    </row>
    <row r="26" spans="1:7">
      <c r="A26" s="68" t="s">
        <v>321</v>
      </c>
      <c r="B26" s="131">
        <v>0</v>
      </c>
      <c r="C26" s="131">
        <v>0</v>
      </c>
      <c r="D26" s="131">
        <f t="shared" si="2"/>
        <v>0</v>
      </c>
      <c r="E26" s="131">
        <v>0</v>
      </c>
      <c r="F26" s="131">
        <v>0</v>
      </c>
      <c r="G26" s="131">
        <f t="shared" si="3"/>
        <v>0</v>
      </c>
    </row>
    <row r="27" spans="1:7">
      <c r="A27" s="68" t="s">
        <v>322</v>
      </c>
      <c r="B27" s="131">
        <v>57000</v>
      </c>
      <c r="C27" s="131">
        <v>0</v>
      </c>
      <c r="D27" s="131">
        <f t="shared" si="2"/>
        <v>57000</v>
      </c>
      <c r="E27" s="131">
        <v>484</v>
      </c>
      <c r="F27" s="131">
        <v>484</v>
      </c>
      <c r="G27" s="131">
        <f t="shared" si="3"/>
        <v>56516</v>
      </c>
    </row>
    <row r="28" spans="1:7">
      <c r="A28" s="67" t="s">
        <v>323</v>
      </c>
      <c r="B28" s="132">
        <f>SUM(B29:B37)</f>
        <v>408034.31</v>
      </c>
      <c r="C28" s="132">
        <f>SUM(C29:C37)</f>
        <v>0</v>
      </c>
      <c r="D28" s="132">
        <f t="shared" si="2"/>
        <v>408034.31</v>
      </c>
      <c r="E28" s="132">
        <f>SUM(E29:E37)</f>
        <v>59172.54</v>
      </c>
      <c r="F28" s="132">
        <f>SUM(F29:F37)</f>
        <v>59172.54</v>
      </c>
      <c r="G28" s="132">
        <f t="shared" si="3"/>
        <v>348861.77</v>
      </c>
    </row>
    <row r="29" spans="1:7">
      <c r="A29" s="68" t="s">
        <v>324</v>
      </c>
      <c r="B29" s="131">
        <v>12000</v>
      </c>
      <c r="C29" s="131">
        <v>0</v>
      </c>
      <c r="D29" s="131">
        <f t="shared" si="2"/>
        <v>12000</v>
      </c>
      <c r="E29" s="131">
        <v>1800</v>
      </c>
      <c r="F29" s="131">
        <v>1800</v>
      </c>
      <c r="G29" s="131">
        <f t="shared" si="3"/>
        <v>10200</v>
      </c>
    </row>
    <row r="30" spans="1:7">
      <c r="A30" s="68" t="s">
        <v>325</v>
      </c>
      <c r="B30" s="131">
        <v>0</v>
      </c>
      <c r="C30" s="131">
        <v>0</v>
      </c>
      <c r="D30" s="131">
        <f t="shared" si="2"/>
        <v>0</v>
      </c>
      <c r="E30" s="131">
        <v>0</v>
      </c>
      <c r="F30" s="131">
        <v>0</v>
      </c>
      <c r="G30" s="131">
        <f t="shared" si="3"/>
        <v>0</v>
      </c>
    </row>
    <row r="31" spans="1:7">
      <c r="A31" s="68" t="s">
        <v>326</v>
      </c>
      <c r="B31" s="131">
        <v>39000</v>
      </c>
      <c r="C31" s="131">
        <v>0</v>
      </c>
      <c r="D31" s="131">
        <f t="shared" si="2"/>
        <v>39000</v>
      </c>
      <c r="E31" s="131">
        <v>18435.8</v>
      </c>
      <c r="F31" s="131">
        <v>18435.8</v>
      </c>
      <c r="G31" s="131">
        <f t="shared" si="3"/>
        <v>20564.2</v>
      </c>
    </row>
    <row r="32" spans="1:7">
      <c r="A32" s="68" t="s">
        <v>327</v>
      </c>
      <c r="B32" s="131">
        <v>59000</v>
      </c>
      <c r="C32" s="131">
        <v>0</v>
      </c>
      <c r="D32" s="131">
        <f t="shared" si="2"/>
        <v>59000</v>
      </c>
      <c r="E32" s="131">
        <v>3438.74</v>
      </c>
      <c r="F32" s="131">
        <v>3438.74</v>
      </c>
      <c r="G32" s="131">
        <f t="shared" si="3"/>
        <v>55561.26</v>
      </c>
    </row>
    <row r="33" spans="1:7" ht="14.4" customHeight="1">
      <c r="A33" s="68" t="s">
        <v>328</v>
      </c>
      <c r="B33" s="131">
        <v>106953.69</v>
      </c>
      <c r="C33" s="131">
        <v>0</v>
      </c>
      <c r="D33" s="131">
        <f t="shared" si="2"/>
        <v>106953.69</v>
      </c>
      <c r="E33" s="131">
        <v>16155</v>
      </c>
      <c r="F33" s="131">
        <v>16155</v>
      </c>
      <c r="G33" s="131">
        <f t="shared" si="3"/>
        <v>90798.69</v>
      </c>
    </row>
    <row r="34" spans="1:7" ht="14.4" customHeight="1">
      <c r="A34" s="68" t="s">
        <v>329</v>
      </c>
      <c r="B34" s="131">
        <v>0</v>
      </c>
      <c r="C34" s="131">
        <v>0</v>
      </c>
      <c r="D34" s="131">
        <f t="shared" si="2"/>
        <v>0</v>
      </c>
      <c r="E34" s="131">
        <v>0</v>
      </c>
      <c r="F34" s="131">
        <v>0</v>
      </c>
      <c r="G34" s="131">
        <f t="shared" si="3"/>
        <v>0</v>
      </c>
    </row>
    <row r="35" spans="1:7" ht="14.4" customHeight="1">
      <c r="A35" s="68" t="s">
        <v>330</v>
      </c>
      <c r="B35" s="131">
        <v>8000</v>
      </c>
      <c r="C35" s="131">
        <v>0</v>
      </c>
      <c r="D35" s="131">
        <f t="shared" si="2"/>
        <v>8000</v>
      </c>
      <c r="E35" s="131">
        <v>0</v>
      </c>
      <c r="F35" s="131">
        <v>0</v>
      </c>
      <c r="G35" s="131">
        <f t="shared" si="3"/>
        <v>8000</v>
      </c>
    </row>
    <row r="36" spans="1:7" ht="14.4" customHeight="1">
      <c r="A36" s="68" t="s">
        <v>331</v>
      </c>
      <c r="B36" s="131">
        <v>18000</v>
      </c>
      <c r="C36" s="131">
        <v>0</v>
      </c>
      <c r="D36" s="131">
        <f t="shared" si="2"/>
        <v>18000</v>
      </c>
      <c r="E36" s="131">
        <v>210</v>
      </c>
      <c r="F36" s="131">
        <v>210</v>
      </c>
      <c r="G36" s="131">
        <f t="shared" si="3"/>
        <v>17790</v>
      </c>
    </row>
    <row r="37" spans="1:7" ht="14.4" customHeight="1">
      <c r="A37" s="68" t="s">
        <v>332</v>
      </c>
      <c r="B37" s="131">
        <v>165080.62</v>
      </c>
      <c r="C37" s="131">
        <v>0</v>
      </c>
      <c r="D37" s="131">
        <f t="shared" si="2"/>
        <v>165080.62</v>
      </c>
      <c r="E37" s="131">
        <v>19133</v>
      </c>
      <c r="F37" s="131">
        <v>19133</v>
      </c>
      <c r="G37" s="131">
        <f t="shared" si="3"/>
        <v>145947.62</v>
      </c>
    </row>
    <row r="38" spans="1:7">
      <c r="A38" s="67" t="s">
        <v>333</v>
      </c>
      <c r="B38" s="132">
        <f>SUM(B39:B47)</f>
        <v>0</v>
      </c>
      <c r="C38" s="132">
        <f>SUM(C39:C47)</f>
        <v>0</v>
      </c>
      <c r="D38" s="132">
        <f t="shared" si="2"/>
        <v>0</v>
      </c>
      <c r="E38" s="132">
        <f>SUM(E39:E47)</f>
        <v>0</v>
      </c>
      <c r="F38" s="132">
        <f>SUM(F39:F47)</f>
        <v>0</v>
      </c>
      <c r="G38" s="132">
        <f t="shared" si="3"/>
        <v>0</v>
      </c>
    </row>
    <row r="39" spans="1:7">
      <c r="A39" s="68" t="s">
        <v>334</v>
      </c>
      <c r="B39" s="131">
        <v>0</v>
      </c>
      <c r="C39" s="131">
        <v>0</v>
      </c>
      <c r="D39" s="131">
        <f t="shared" si="2"/>
        <v>0</v>
      </c>
      <c r="E39" s="131">
        <v>0</v>
      </c>
      <c r="F39" s="131">
        <v>0</v>
      </c>
      <c r="G39" s="131">
        <f t="shared" si="3"/>
        <v>0</v>
      </c>
    </row>
    <row r="40" spans="1:7">
      <c r="A40" s="68" t="s">
        <v>335</v>
      </c>
      <c r="B40" s="131">
        <v>0</v>
      </c>
      <c r="C40" s="131">
        <v>0</v>
      </c>
      <c r="D40" s="131">
        <f t="shared" si="2"/>
        <v>0</v>
      </c>
      <c r="E40" s="131">
        <v>0</v>
      </c>
      <c r="F40" s="131">
        <v>0</v>
      </c>
      <c r="G40" s="131">
        <f t="shared" si="3"/>
        <v>0</v>
      </c>
    </row>
    <row r="41" spans="1:7">
      <c r="A41" s="68" t="s">
        <v>336</v>
      </c>
      <c r="B41" s="131">
        <v>0</v>
      </c>
      <c r="C41" s="131">
        <v>0</v>
      </c>
      <c r="D41" s="131">
        <f t="shared" si="2"/>
        <v>0</v>
      </c>
      <c r="E41" s="131">
        <v>0</v>
      </c>
      <c r="F41" s="131">
        <v>0</v>
      </c>
      <c r="G41" s="131">
        <f t="shared" si="3"/>
        <v>0</v>
      </c>
    </row>
    <row r="42" spans="1:7">
      <c r="A42" s="68" t="s">
        <v>337</v>
      </c>
      <c r="B42" s="131">
        <v>0</v>
      </c>
      <c r="C42" s="131">
        <v>0</v>
      </c>
      <c r="D42" s="131">
        <f t="shared" si="2"/>
        <v>0</v>
      </c>
      <c r="E42" s="131">
        <v>0</v>
      </c>
      <c r="F42" s="131">
        <v>0</v>
      </c>
      <c r="G42" s="131">
        <f t="shared" si="3"/>
        <v>0</v>
      </c>
    </row>
    <row r="43" spans="1:7">
      <c r="A43" s="68" t="s">
        <v>338</v>
      </c>
      <c r="B43" s="131">
        <v>0</v>
      </c>
      <c r="C43" s="131">
        <v>0</v>
      </c>
      <c r="D43" s="131">
        <f t="shared" si="2"/>
        <v>0</v>
      </c>
      <c r="E43" s="131">
        <v>0</v>
      </c>
      <c r="F43" s="131">
        <v>0</v>
      </c>
      <c r="G43" s="131">
        <f t="shared" si="3"/>
        <v>0</v>
      </c>
    </row>
    <row r="44" spans="1:7">
      <c r="A44" s="68" t="s">
        <v>339</v>
      </c>
      <c r="B44" s="131">
        <v>0</v>
      </c>
      <c r="C44" s="131">
        <v>0</v>
      </c>
      <c r="D44" s="131">
        <f t="shared" si="2"/>
        <v>0</v>
      </c>
      <c r="E44" s="131">
        <v>0</v>
      </c>
      <c r="F44" s="131">
        <v>0</v>
      </c>
      <c r="G44" s="131">
        <f t="shared" si="3"/>
        <v>0</v>
      </c>
    </row>
    <row r="45" spans="1:7">
      <c r="A45" s="68" t="s">
        <v>340</v>
      </c>
      <c r="B45" s="131">
        <v>0</v>
      </c>
      <c r="C45" s="131">
        <v>0</v>
      </c>
      <c r="D45" s="131">
        <f t="shared" si="2"/>
        <v>0</v>
      </c>
      <c r="E45" s="131">
        <v>0</v>
      </c>
      <c r="F45" s="131">
        <v>0</v>
      </c>
      <c r="G45" s="131">
        <f t="shared" si="3"/>
        <v>0</v>
      </c>
    </row>
    <row r="46" spans="1:7">
      <c r="A46" s="68" t="s">
        <v>341</v>
      </c>
      <c r="B46" s="131">
        <v>0</v>
      </c>
      <c r="C46" s="131">
        <v>0</v>
      </c>
      <c r="D46" s="131">
        <f t="shared" si="2"/>
        <v>0</v>
      </c>
      <c r="E46" s="131">
        <v>0</v>
      </c>
      <c r="F46" s="131">
        <v>0</v>
      </c>
      <c r="G46" s="131">
        <f t="shared" si="3"/>
        <v>0</v>
      </c>
    </row>
    <row r="47" spans="1:7">
      <c r="A47" s="68" t="s">
        <v>342</v>
      </c>
      <c r="B47" s="131">
        <v>0</v>
      </c>
      <c r="C47" s="131">
        <v>0</v>
      </c>
      <c r="D47" s="131">
        <f t="shared" si="2"/>
        <v>0</v>
      </c>
      <c r="E47" s="131">
        <v>0</v>
      </c>
      <c r="F47" s="131">
        <v>0</v>
      </c>
      <c r="G47" s="131">
        <f t="shared" si="3"/>
        <v>0</v>
      </c>
    </row>
    <row r="48" spans="1:7">
      <c r="A48" s="67" t="s">
        <v>343</v>
      </c>
      <c r="B48" s="132">
        <f>SUM(B49:B57)</f>
        <v>65000</v>
      </c>
      <c r="C48" s="132">
        <f>SUM(C49:C57)</f>
        <v>0</v>
      </c>
      <c r="D48" s="132">
        <f t="shared" si="2"/>
        <v>65000</v>
      </c>
      <c r="E48" s="132">
        <f>SUM(E49:E57)</f>
        <v>0</v>
      </c>
      <c r="F48" s="132">
        <f>SUM(F49:F57)</f>
        <v>0</v>
      </c>
      <c r="G48" s="132">
        <f t="shared" si="3"/>
        <v>65000</v>
      </c>
    </row>
    <row r="49" spans="1:7">
      <c r="A49" s="68" t="s">
        <v>344</v>
      </c>
      <c r="B49" s="131">
        <v>34000</v>
      </c>
      <c r="C49" s="131">
        <v>0</v>
      </c>
      <c r="D49" s="131">
        <f t="shared" si="2"/>
        <v>34000</v>
      </c>
      <c r="E49" s="131">
        <v>0</v>
      </c>
      <c r="F49" s="131">
        <v>0</v>
      </c>
      <c r="G49" s="131">
        <f t="shared" si="3"/>
        <v>34000</v>
      </c>
    </row>
    <row r="50" spans="1:7">
      <c r="A50" s="68" t="s">
        <v>345</v>
      </c>
      <c r="B50" s="131">
        <v>23000</v>
      </c>
      <c r="C50" s="131">
        <v>0</v>
      </c>
      <c r="D50" s="131">
        <f t="shared" si="2"/>
        <v>23000</v>
      </c>
      <c r="E50" s="131">
        <v>0</v>
      </c>
      <c r="F50" s="131">
        <v>0</v>
      </c>
      <c r="G50" s="131">
        <f t="shared" si="3"/>
        <v>23000</v>
      </c>
    </row>
    <row r="51" spans="1:7">
      <c r="A51" s="68" t="s">
        <v>346</v>
      </c>
      <c r="B51" s="131">
        <v>8000</v>
      </c>
      <c r="C51" s="131">
        <v>0</v>
      </c>
      <c r="D51" s="131">
        <f t="shared" si="2"/>
        <v>8000</v>
      </c>
      <c r="E51" s="131">
        <v>0</v>
      </c>
      <c r="F51" s="131">
        <v>0</v>
      </c>
      <c r="G51" s="131">
        <f t="shared" si="3"/>
        <v>8000</v>
      </c>
    </row>
    <row r="52" spans="1:7">
      <c r="A52" s="68" t="s">
        <v>347</v>
      </c>
      <c r="B52" s="131">
        <v>0</v>
      </c>
      <c r="C52" s="131">
        <v>0</v>
      </c>
      <c r="D52" s="131">
        <f t="shared" si="2"/>
        <v>0</v>
      </c>
      <c r="E52" s="131">
        <v>0</v>
      </c>
      <c r="F52" s="131">
        <v>0</v>
      </c>
      <c r="G52" s="131">
        <f t="shared" si="3"/>
        <v>0</v>
      </c>
    </row>
    <row r="53" spans="1:7">
      <c r="A53" s="68" t="s">
        <v>348</v>
      </c>
      <c r="B53" s="131">
        <v>0</v>
      </c>
      <c r="C53" s="131">
        <v>0</v>
      </c>
      <c r="D53" s="131">
        <f t="shared" si="2"/>
        <v>0</v>
      </c>
      <c r="E53" s="131">
        <v>0</v>
      </c>
      <c r="F53" s="131">
        <v>0</v>
      </c>
      <c r="G53" s="131">
        <f t="shared" si="3"/>
        <v>0</v>
      </c>
    </row>
    <row r="54" spans="1:7">
      <c r="A54" s="68" t="s">
        <v>349</v>
      </c>
      <c r="B54" s="131">
        <v>0</v>
      </c>
      <c r="C54" s="131">
        <v>0</v>
      </c>
      <c r="D54" s="131">
        <f t="shared" si="2"/>
        <v>0</v>
      </c>
      <c r="E54" s="131">
        <v>0</v>
      </c>
      <c r="F54" s="131">
        <v>0</v>
      </c>
      <c r="G54" s="131">
        <f t="shared" si="3"/>
        <v>0</v>
      </c>
    </row>
    <row r="55" spans="1:7">
      <c r="A55" s="68" t="s">
        <v>350</v>
      </c>
      <c r="B55" s="131">
        <v>0</v>
      </c>
      <c r="C55" s="131">
        <v>0</v>
      </c>
      <c r="D55" s="131">
        <f t="shared" si="2"/>
        <v>0</v>
      </c>
      <c r="E55" s="131">
        <v>0</v>
      </c>
      <c r="F55" s="131">
        <v>0</v>
      </c>
      <c r="G55" s="131">
        <f t="shared" si="3"/>
        <v>0</v>
      </c>
    </row>
    <row r="56" spans="1:7">
      <c r="A56" s="68" t="s">
        <v>351</v>
      </c>
      <c r="B56" s="131">
        <v>0</v>
      </c>
      <c r="C56" s="131">
        <v>0</v>
      </c>
      <c r="D56" s="131">
        <f t="shared" si="2"/>
        <v>0</v>
      </c>
      <c r="E56" s="131">
        <v>0</v>
      </c>
      <c r="F56" s="131">
        <v>0</v>
      </c>
      <c r="G56" s="131">
        <f t="shared" si="3"/>
        <v>0</v>
      </c>
    </row>
    <row r="57" spans="1:7">
      <c r="A57" s="68" t="s">
        <v>352</v>
      </c>
      <c r="B57" s="131">
        <v>0</v>
      </c>
      <c r="C57" s="131">
        <v>0</v>
      </c>
      <c r="D57" s="131">
        <f t="shared" si="2"/>
        <v>0</v>
      </c>
      <c r="E57" s="131">
        <v>0</v>
      </c>
      <c r="F57" s="131">
        <v>0</v>
      </c>
      <c r="G57" s="131">
        <f t="shared" si="3"/>
        <v>0</v>
      </c>
    </row>
    <row r="58" spans="1:7">
      <c r="A58" s="67" t="s">
        <v>353</v>
      </c>
      <c r="B58" s="132">
        <f>SUM(B59:B61)</f>
        <v>0</v>
      </c>
      <c r="C58" s="132">
        <f>SUM(C59:C61)</f>
        <v>0</v>
      </c>
      <c r="D58" s="132">
        <f t="shared" si="2"/>
        <v>0</v>
      </c>
      <c r="E58" s="132">
        <f>SUM(E59:E61)</f>
        <v>0</v>
      </c>
      <c r="F58" s="132">
        <f>SUM(F59:F61)</f>
        <v>0</v>
      </c>
      <c r="G58" s="132">
        <f t="shared" si="3"/>
        <v>0</v>
      </c>
    </row>
    <row r="59" spans="1:7">
      <c r="A59" s="68" t="s">
        <v>354</v>
      </c>
      <c r="B59" s="131">
        <v>0</v>
      </c>
      <c r="C59" s="131">
        <v>0</v>
      </c>
      <c r="D59" s="131">
        <f t="shared" si="2"/>
        <v>0</v>
      </c>
      <c r="E59" s="131">
        <v>0</v>
      </c>
      <c r="F59" s="131">
        <v>0</v>
      </c>
      <c r="G59" s="131">
        <f t="shared" si="3"/>
        <v>0</v>
      </c>
    </row>
    <row r="60" spans="1:7">
      <c r="A60" s="68" t="s">
        <v>355</v>
      </c>
      <c r="B60" s="131">
        <v>0</v>
      </c>
      <c r="C60" s="131">
        <v>0</v>
      </c>
      <c r="D60" s="131">
        <f t="shared" si="2"/>
        <v>0</v>
      </c>
      <c r="E60" s="131">
        <v>0</v>
      </c>
      <c r="F60" s="131">
        <v>0</v>
      </c>
      <c r="G60" s="131">
        <f t="shared" si="3"/>
        <v>0</v>
      </c>
    </row>
    <row r="61" spans="1:7">
      <c r="A61" s="68" t="s">
        <v>356</v>
      </c>
      <c r="B61" s="131">
        <v>0</v>
      </c>
      <c r="C61" s="131">
        <v>0</v>
      </c>
      <c r="D61" s="131">
        <f t="shared" si="2"/>
        <v>0</v>
      </c>
      <c r="E61" s="131">
        <v>0</v>
      </c>
      <c r="F61" s="131">
        <v>0</v>
      </c>
      <c r="G61" s="131">
        <f t="shared" si="3"/>
        <v>0</v>
      </c>
    </row>
    <row r="62" spans="1:7">
      <c r="A62" s="67" t="s">
        <v>357</v>
      </c>
      <c r="B62" s="132">
        <f>SUM(B63:B70)</f>
        <v>0</v>
      </c>
      <c r="C62" s="132">
        <f>SUM(C63:C69)</f>
        <v>0</v>
      </c>
      <c r="D62" s="132">
        <f t="shared" si="2"/>
        <v>0</v>
      </c>
      <c r="E62" s="132">
        <f>SUM(E63:E69)</f>
        <v>0</v>
      </c>
      <c r="F62" s="132">
        <f>SUM(F63:F69)</f>
        <v>0</v>
      </c>
      <c r="G62" s="132">
        <f t="shared" si="3"/>
        <v>0</v>
      </c>
    </row>
    <row r="63" spans="1:7">
      <c r="A63" s="68" t="s">
        <v>358</v>
      </c>
      <c r="B63" s="131">
        <v>0</v>
      </c>
      <c r="C63" s="131">
        <v>0</v>
      </c>
      <c r="D63" s="131">
        <f t="shared" si="2"/>
        <v>0</v>
      </c>
      <c r="E63" s="131">
        <v>0</v>
      </c>
      <c r="F63" s="131">
        <v>0</v>
      </c>
      <c r="G63" s="131">
        <f t="shared" si="3"/>
        <v>0</v>
      </c>
    </row>
    <row r="64" spans="1:7">
      <c r="A64" s="68" t="s">
        <v>359</v>
      </c>
      <c r="B64" s="131">
        <v>0</v>
      </c>
      <c r="C64" s="131">
        <v>0</v>
      </c>
      <c r="D64" s="131">
        <f t="shared" si="2"/>
        <v>0</v>
      </c>
      <c r="E64" s="131">
        <v>0</v>
      </c>
      <c r="F64" s="131">
        <v>0</v>
      </c>
      <c r="G64" s="131">
        <f t="shared" si="3"/>
        <v>0</v>
      </c>
    </row>
    <row r="65" spans="1:7">
      <c r="A65" s="68" t="s">
        <v>360</v>
      </c>
      <c r="B65" s="131">
        <v>0</v>
      </c>
      <c r="C65" s="131">
        <v>0</v>
      </c>
      <c r="D65" s="131">
        <f t="shared" si="2"/>
        <v>0</v>
      </c>
      <c r="E65" s="131">
        <v>0</v>
      </c>
      <c r="F65" s="131">
        <v>0</v>
      </c>
      <c r="G65" s="131">
        <f t="shared" si="3"/>
        <v>0</v>
      </c>
    </row>
    <row r="66" spans="1:7">
      <c r="A66" s="68" t="s">
        <v>361</v>
      </c>
      <c r="B66" s="131">
        <v>0</v>
      </c>
      <c r="C66" s="131">
        <v>0</v>
      </c>
      <c r="D66" s="131">
        <f t="shared" si="2"/>
        <v>0</v>
      </c>
      <c r="E66" s="131">
        <v>0</v>
      </c>
      <c r="F66" s="131">
        <v>0</v>
      </c>
      <c r="G66" s="131">
        <f t="shared" si="3"/>
        <v>0</v>
      </c>
    </row>
    <row r="67" spans="1:7">
      <c r="A67" s="68" t="s">
        <v>362</v>
      </c>
      <c r="B67" s="131">
        <v>0</v>
      </c>
      <c r="C67" s="131">
        <v>0</v>
      </c>
      <c r="D67" s="131">
        <f t="shared" si="2"/>
        <v>0</v>
      </c>
      <c r="E67" s="131">
        <v>0</v>
      </c>
      <c r="F67" s="131">
        <v>0</v>
      </c>
      <c r="G67" s="131">
        <f t="shared" si="3"/>
        <v>0</v>
      </c>
    </row>
    <row r="68" spans="1:7">
      <c r="A68" s="68" t="s">
        <v>363</v>
      </c>
      <c r="B68" s="131">
        <v>0</v>
      </c>
      <c r="C68" s="131">
        <v>0</v>
      </c>
      <c r="D68" s="131">
        <f t="shared" si="2"/>
        <v>0</v>
      </c>
      <c r="E68" s="131">
        <v>0</v>
      </c>
      <c r="F68" s="131">
        <v>0</v>
      </c>
      <c r="G68" s="131">
        <f t="shared" si="3"/>
        <v>0</v>
      </c>
    </row>
    <row r="69" spans="1:7">
      <c r="A69" s="68" t="s">
        <v>364</v>
      </c>
      <c r="B69" s="131">
        <v>0</v>
      </c>
      <c r="C69" s="131">
        <v>0</v>
      </c>
      <c r="D69" s="131">
        <f t="shared" si="2"/>
        <v>0</v>
      </c>
      <c r="E69" s="131">
        <v>0</v>
      </c>
      <c r="F69" s="131">
        <v>0</v>
      </c>
      <c r="G69" s="131">
        <f t="shared" si="3"/>
        <v>0</v>
      </c>
    </row>
    <row r="70" spans="1:7">
      <c r="A70" s="68" t="s">
        <v>365</v>
      </c>
      <c r="B70" s="132">
        <f>SUM(B71:B73)</f>
        <v>0</v>
      </c>
      <c r="C70" s="132">
        <f t="shared" ref="C70:G70" si="4">SUM(C71:C73)</f>
        <v>0</v>
      </c>
      <c r="D70" s="132">
        <f t="shared" si="4"/>
        <v>0</v>
      </c>
      <c r="E70" s="132">
        <f t="shared" si="4"/>
        <v>0</v>
      </c>
      <c r="F70" s="132">
        <f t="shared" si="4"/>
        <v>0</v>
      </c>
      <c r="G70" s="132">
        <f t="shared" si="4"/>
        <v>0</v>
      </c>
    </row>
    <row r="71" spans="1:7">
      <c r="A71" s="67" t="s">
        <v>366</v>
      </c>
      <c r="B71" s="66">
        <f>SUM(B72:B74)</f>
        <v>0</v>
      </c>
      <c r="C71" s="66">
        <f t="shared" ref="C71:G71" si="5">SUM(C72:C74)</f>
        <v>0</v>
      </c>
      <c r="D71" s="66">
        <f t="shared" si="5"/>
        <v>0</v>
      </c>
      <c r="E71" s="66">
        <f t="shared" si="5"/>
        <v>0</v>
      </c>
      <c r="F71" s="66">
        <f t="shared" si="5"/>
        <v>0</v>
      </c>
      <c r="G71" s="66">
        <f t="shared" si="5"/>
        <v>0</v>
      </c>
    </row>
    <row r="72" spans="1:7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>
      <c r="A75" s="67" t="s">
        <v>370</v>
      </c>
      <c r="B75" s="66">
        <f>SUM(B76:B82)</f>
        <v>0</v>
      </c>
      <c r="C75" s="66">
        <f t="shared" ref="C75:G75" si="6">SUM(C76:C82)</f>
        <v>0</v>
      </c>
      <c r="D75" s="66">
        <f t="shared" si="6"/>
        <v>0</v>
      </c>
      <c r="E75" s="66">
        <f t="shared" si="6"/>
        <v>0</v>
      </c>
      <c r="F75" s="66">
        <f t="shared" si="6"/>
        <v>0</v>
      </c>
      <c r="G75" s="66">
        <f t="shared" si="6"/>
        <v>0</v>
      </c>
    </row>
    <row r="76" spans="1:7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>
      <c r="A83" s="69"/>
      <c r="B83" s="58"/>
      <c r="C83" s="58"/>
      <c r="D83" s="58"/>
      <c r="E83" s="58"/>
      <c r="F83" s="58"/>
      <c r="G83" s="58"/>
    </row>
    <row r="84" spans="1:7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>
      <c r="A158" s="71"/>
      <c r="B158" s="72"/>
      <c r="C158" s="72"/>
      <c r="D158" s="72"/>
      <c r="E158" s="72"/>
      <c r="F158" s="72"/>
      <c r="G158" s="72"/>
    </row>
    <row r="159" spans="1:7">
      <c r="A159" s="28" t="s">
        <v>379</v>
      </c>
      <c r="B159" s="73">
        <f>B9+B84</f>
        <v>6838774.8899999997</v>
      </c>
      <c r="C159" s="73">
        <f t="shared" ref="C159:G159" si="7">C9+C84</f>
        <v>0</v>
      </c>
      <c r="D159" s="73">
        <f t="shared" si="7"/>
        <v>6838774.8899999997</v>
      </c>
      <c r="E159" s="73">
        <f t="shared" si="7"/>
        <v>1241711.55</v>
      </c>
      <c r="F159" s="73">
        <f t="shared" si="7"/>
        <v>1241711.55</v>
      </c>
      <c r="G159" s="73">
        <f t="shared" si="7"/>
        <v>5597063.3400000017</v>
      </c>
    </row>
    <row r="160" spans="1:7">
      <c r="A160" s="49"/>
      <c r="B160" s="48"/>
      <c r="C160" s="48"/>
      <c r="D160" s="48"/>
      <c r="E160" s="48"/>
      <c r="F160" s="48"/>
      <c r="G160" s="48"/>
    </row>
    <row r="161" spans="1:4" ht="15.6">
      <c r="A161" s="129" t="s">
        <v>556</v>
      </c>
    </row>
    <row r="165" spans="1:4">
      <c r="A165" s="133" t="s">
        <v>557</v>
      </c>
      <c r="B165" s="134"/>
      <c r="C165" s="134"/>
      <c r="D165" s="133" t="s">
        <v>558</v>
      </c>
    </row>
    <row r="166" spans="1:4">
      <c r="A166" s="133" t="s">
        <v>559</v>
      </c>
      <c r="B166" s="134"/>
      <c r="C166" s="134"/>
      <c r="D166" s="133" t="s">
        <v>560</v>
      </c>
    </row>
    <row r="167" spans="1:4">
      <c r="A167" s="133" t="s">
        <v>561</v>
      </c>
      <c r="B167" s="134"/>
      <c r="C167" s="134"/>
      <c r="D167" s="133" t="s">
        <v>562</v>
      </c>
    </row>
    <row r="168" spans="1:4">
      <c r="A168" s="134"/>
      <c r="B168" s="134"/>
      <c r="C168" s="134"/>
      <c r="D168" s="134"/>
    </row>
  </sheetData>
  <protectedRanges>
    <protectedRange sqref="B84:G84" name="Rango1_2"/>
    <protectedRange sqref="E9:G9" name="Rango1_2_2"/>
    <protectedRange sqref="B9:D9" name="Rango1_2_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9"/>
  <sheetViews>
    <sheetView showGridLines="0" zoomScale="75" zoomScaleNormal="75" workbookViewId="0">
      <selection activeCell="K8" sqref="K8"/>
    </sheetView>
  </sheetViews>
  <sheetFormatPr baseColWidth="10" defaultColWidth="11" defaultRowHeight="14.4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>
      <c r="A1" s="154" t="s">
        <v>380</v>
      </c>
      <c r="B1" s="155"/>
      <c r="C1" s="155"/>
      <c r="D1" s="155"/>
      <c r="E1" s="155"/>
      <c r="F1" s="155"/>
      <c r="G1" s="156"/>
    </row>
    <row r="2" spans="1:7" ht="15" customHeight="1">
      <c r="A2" s="139" t="str">
        <f>'Formato 1'!A2</f>
        <v>INSTITUTO SALMANTINO PARA LAS PERSONAS CON DISCAPACIDAD</v>
      </c>
      <c r="B2" s="140"/>
      <c r="C2" s="140"/>
      <c r="D2" s="140"/>
      <c r="E2" s="140"/>
      <c r="F2" s="140"/>
      <c r="G2" s="141"/>
    </row>
    <row r="3" spans="1:7" ht="15" customHeight="1">
      <c r="A3" s="142" t="s">
        <v>297</v>
      </c>
      <c r="B3" s="143"/>
      <c r="C3" s="143"/>
      <c r="D3" s="143"/>
      <c r="E3" s="143"/>
      <c r="F3" s="143"/>
      <c r="G3" s="144"/>
    </row>
    <row r="4" spans="1:7" ht="15" customHeight="1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>
      <c r="A5" s="142" t="str">
        <f>'Formato 3'!A4</f>
        <v>Del 1 de enero al 31 de Marzode 2026</v>
      </c>
      <c r="B5" s="143"/>
      <c r="C5" s="143"/>
      <c r="D5" s="143"/>
      <c r="E5" s="143"/>
      <c r="F5" s="143"/>
      <c r="G5" s="144"/>
    </row>
    <row r="6" spans="1:7">
      <c r="A6" s="145" t="s">
        <v>2</v>
      </c>
      <c r="B6" s="146"/>
      <c r="C6" s="146"/>
      <c r="D6" s="146"/>
      <c r="E6" s="146"/>
      <c r="F6" s="146"/>
      <c r="G6" s="147"/>
    </row>
    <row r="7" spans="1:7" ht="15" customHeight="1">
      <c r="A7" s="149" t="s">
        <v>5</v>
      </c>
      <c r="B7" s="151" t="s">
        <v>299</v>
      </c>
      <c r="C7" s="151"/>
      <c r="D7" s="151"/>
      <c r="E7" s="151"/>
      <c r="F7" s="151"/>
      <c r="G7" s="153" t="s">
        <v>300</v>
      </c>
    </row>
    <row r="8" spans="1:7" ht="28.8">
      <c r="A8" s="150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2"/>
    </row>
    <row r="9" spans="1:7" ht="15.75" customHeight="1">
      <c r="A9" s="25" t="s">
        <v>382</v>
      </c>
      <c r="B9" s="29">
        <f>SUM(B10:B17)</f>
        <v>6838774.8899999997</v>
      </c>
      <c r="C9" s="29">
        <f t="shared" ref="C9:G9" si="0">SUM(C10:C17)</f>
        <v>0</v>
      </c>
      <c r="D9" s="29">
        <f t="shared" si="0"/>
        <v>6838774.8899999997</v>
      </c>
      <c r="E9" s="29">
        <f t="shared" si="0"/>
        <v>1241711.55</v>
      </c>
      <c r="F9" s="29">
        <f t="shared" si="0"/>
        <v>1241711.55</v>
      </c>
      <c r="G9" s="29">
        <f t="shared" si="0"/>
        <v>5597063.3399999999</v>
      </c>
    </row>
    <row r="10" spans="1:7">
      <c r="A10" s="55" t="s">
        <v>383</v>
      </c>
      <c r="B10" s="58">
        <v>6739774.8899999997</v>
      </c>
      <c r="C10" s="58">
        <v>0</v>
      </c>
      <c r="D10" s="58">
        <v>6739774.8899999997</v>
      </c>
      <c r="E10" s="58">
        <v>1236859.49</v>
      </c>
      <c r="F10" s="58">
        <v>1236859.49</v>
      </c>
      <c r="G10" s="58">
        <v>5502915.3999999994</v>
      </c>
    </row>
    <row r="11" spans="1:7">
      <c r="A11" s="55" t="s">
        <v>384</v>
      </c>
      <c r="B11" s="58">
        <v>15000</v>
      </c>
      <c r="C11" s="58">
        <v>0</v>
      </c>
      <c r="D11" s="58">
        <v>15000</v>
      </c>
      <c r="E11" s="58">
        <v>0</v>
      </c>
      <c r="F11" s="58">
        <v>0</v>
      </c>
      <c r="G11" s="58">
        <v>15000</v>
      </c>
    </row>
    <row r="12" spans="1:7">
      <c r="A12" s="55" t="s">
        <v>385</v>
      </c>
      <c r="B12" s="58">
        <v>84000</v>
      </c>
      <c r="C12" s="58">
        <v>0</v>
      </c>
      <c r="D12" s="58">
        <v>84000</v>
      </c>
      <c r="E12" s="58">
        <v>4852.0600000000004</v>
      </c>
      <c r="F12" s="58">
        <v>4852.0600000000004</v>
      </c>
      <c r="G12" s="58">
        <v>79147.94</v>
      </c>
    </row>
    <row r="13" spans="1:7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30" t="s">
        <v>151</v>
      </c>
      <c r="B18" s="43"/>
      <c r="C18" s="43"/>
      <c r="D18" s="43"/>
      <c r="E18" s="43"/>
      <c r="F18" s="43"/>
      <c r="G18" s="43"/>
    </row>
    <row r="19" spans="1:7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>
      <c r="A28" s="30" t="s">
        <v>151</v>
      </c>
      <c r="B28" s="43"/>
      <c r="C28" s="43"/>
      <c r="D28" s="43"/>
      <c r="E28" s="43"/>
      <c r="F28" s="43"/>
      <c r="G28" s="43"/>
    </row>
    <row r="29" spans="1:7">
      <c r="A29" s="3" t="s">
        <v>379</v>
      </c>
      <c r="B29" s="4">
        <f>SUM(B19,B9)</f>
        <v>6838774.8899999997</v>
      </c>
      <c r="C29" s="4">
        <f t="shared" ref="C29:G29" si="2">SUM(C19,C9)</f>
        <v>0</v>
      </c>
      <c r="D29" s="4">
        <f t="shared" si="2"/>
        <v>6838774.8899999997</v>
      </c>
      <c r="E29" s="4">
        <f t="shared" si="2"/>
        <v>1241711.55</v>
      </c>
      <c r="F29" s="4">
        <f t="shared" si="2"/>
        <v>1241711.55</v>
      </c>
      <c r="G29" s="4">
        <f t="shared" si="2"/>
        <v>5597063.3399999999</v>
      </c>
    </row>
    <row r="30" spans="1:7">
      <c r="A30" s="49"/>
      <c r="B30" s="49"/>
      <c r="C30" s="49"/>
      <c r="D30" s="49"/>
      <c r="E30" s="49"/>
      <c r="F30" s="49"/>
      <c r="G30" s="49"/>
    </row>
    <row r="32" spans="1:7" ht="15.6">
      <c r="A32" s="129" t="s">
        <v>556</v>
      </c>
    </row>
    <row r="36" spans="1:4">
      <c r="A36" s="133" t="s">
        <v>557</v>
      </c>
      <c r="B36" s="134"/>
      <c r="C36" s="134"/>
      <c r="D36" s="133" t="s">
        <v>558</v>
      </c>
    </row>
    <row r="37" spans="1:4">
      <c r="A37" s="133" t="s">
        <v>559</v>
      </c>
      <c r="B37" s="134"/>
      <c r="C37" s="134"/>
      <c r="D37" s="133" t="s">
        <v>560</v>
      </c>
    </row>
    <row r="38" spans="1:4">
      <c r="A38" s="133" t="s">
        <v>561</v>
      </c>
      <c r="B38" s="134"/>
      <c r="C38" s="134"/>
      <c r="D38" s="133" t="s">
        <v>562</v>
      </c>
    </row>
    <row r="39" spans="1:4">
      <c r="A39" s="134"/>
      <c r="B39" s="134"/>
      <c r="C39" s="134"/>
      <c r="D39" s="134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7"/>
  <sheetViews>
    <sheetView showGridLines="0" zoomScale="75" zoomScaleNormal="75" workbookViewId="0">
      <selection activeCell="E37" sqref="E37"/>
    </sheetView>
  </sheetViews>
  <sheetFormatPr baseColWidth="10" defaultColWidth="11" defaultRowHeight="14.4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>
      <c r="A1" s="157" t="s">
        <v>392</v>
      </c>
      <c r="B1" s="158"/>
      <c r="C1" s="158"/>
      <c r="D1" s="158"/>
      <c r="E1" s="158"/>
      <c r="F1" s="158"/>
      <c r="G1" s="158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393</v>
      </c>
      <c r="B3" s="97"/>
      <c r="C3" s="97"/>
      <c r="D3" s="97"/>
      <c r="E3" s="97"/>
      <c r="F3" s="97"/>
      <c r="G3" s="98"/>
    </row>
    <row r="4" spans="1:7">
      <c r="A4" s="96" t="s">
        <v>394</v>
      </c>
      <c r="B4" s="97"/>
      <c r="C4" s="97"/>
      <c r="D4" s="97"/>
      <c r="E4" s="97"/>
      <c r="F4" s="97"/>
      <c r="G4" s="98"/>
    </row>
    <row r="5" spans="1:7">
      <c r="A5" s="96" t="str">
        <f>'Formato 3'!A4</f>
        <v>Del 1 de enero al 31 de Marzode 2026</v>
      </c>
      <c r="B5" s="97"/>
      <c r="C5" s="97"/>
      <c r="D5" s="97"/>
      <c r="E5" s="97"/>
      <c r="F5" s="97"/>
      <c r="G5" s="98"/>
    </row>
    <row r="6" spans="1:7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>
      <c r="A7" s="149" t="s">
        <v>5</v>
      </c>
      <c r="B7" s="145" t="s">
        <v>299</v>
      </c>
      <c r="C7" s="146"/>
      <c r="D7" s="146"/>
      <c r="E7" s="146"/>
      <c r="F7" s="147"/>
      <c r="G7" s="153" t="s">
        <v>300</v>
      </c>
    </row>
    <row r="8" spans="1:7" ht="28.8">
      <c r="A8" s="150"/>
      <c r="B8" s="24" t="s">
        <v>205</v>
      </c>
      <c r="C8" s="7" t="s">
        <v>395</v>
      </c>
      <c r="D8" s="24" t="s">
        <v>302</v>
      </c>
      <c r="E8" s="24" t="s">
        <v>190</v>
      </c>
      <c r="F8" s="31" t="s">
        <v>206</v>
      </c>
      <c r="G8" s="152"/>
    </row>
    <row r="9" spans="1:7" ht="16.5" customHeight="1">
      <c r="A9" s="25" t="s">
        <v>396</v>
      </c>
      <c r="B9" s="29">
        <f>SUM(B10,B19,B27,B37)</f>
        <v>6838774.8899999997</v>
      </c>
      <c r="C9" s="29">
        <f t="shared" ref="C9:G9" si="0">SUM(C10,C19,C27,C37)</f>
        <v>0</v>
      </c>
      <c r="D9" s="29">
        <f t="shared" si="0"/>
        <v>6838774.8899999997</v>
      </c>
      <c r="E9" s="29">
        <f t="shared" si="0"/>
        <v>1241711.55</v>
      </c>
      <c r="F9" s="29">
        <f t="shared" si="0"/>
        <v>1241711.55</v>
      </c>
      <c r="G9" s="29">
        <f t="shared" si="0"/>
        <v>5597063.3399999999</v>
      </c>
    </row>
    <row r="10" spans="1:7" ht="15" customHeight="1">
      <c r="A10" s="51" t="s">
        <v>397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60" t="s">
        <v>400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60" t="s">
        <v>402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51" t="s">
        <v>406</v>
      </c>
      <c r="B19" s="41">
        <f>SUM(B20:B26)</f>
        <v>6838774.8899999997</v>
      </c>
      <c r="C19" s="41">
        <f t="shared" ref="C19:G19" si="1">SUM(C20:C26)</f>
        <v>0</v>
      </c>
      <c r="D19" s="41">
        <f t="shared" si="1"/>
        <v>6838774.8899999997</v>
      </c>
      <c r="E19" s="41">
        <f t="shared" si="1"/>
        <v>1241711.55</v>
      </c>
      <c r="F19" s="41">
        <f t="shared" si="1"/>
        <v>1241711.55</v>
      </c>
      <c r="G19" s="41">
        <f t="shared" si="1"/>
        <v>5597063.3399999999</v>
      </c>
    </row>
    <row r="20" spans="1:7">
      <c r="A20" s="60" t="s">
        <v>407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410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412</v>
      </c>
      <c r="B25" s="41">
        <v>6838774.8899999997</v>
      </c>
      <c r="C25" s="41">
        <v>0</v>
      </c>
      <c r="D25" s="41">
        <v>6838774.8899999997</v>
      </c>
      <c r="E25" s="41">
        <v>1241711.55</v>
      </c>
      <c r="F25" s="41">
        <v>1241711.55</v>
      </c>
      <c r="G25" s="41">
        <v>5597063.3399999999</v>
      </c>
    </row>
    <row r="26" spans="1:7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51" t="s">
        <v>414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>
      <c r="A37" s="52" t="s">
        <v>424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>
      <c r="A42" s="63"/>
      <c r="B42" s="47"/>
      <c r="C42" s="47"/>
      <c r="D42" s="47"/>
      <c r="E42" s="47"/>
      <c r="F42" s="47"/>
      <c r="G42" s="47"/>
    </row>
    <row r="43" spans="1:7">
      <c r="A43" s="3" t="s">
        <v>429</v>
      </c>
      <c r="B43" s="4">
        <f>SUM(B44,B53,B61,B71)</f>
        <v>0</v>
      </c>
      <c r="C43" s="4">
        <f t="shared" ref="C43:G43" si="2">SUM(C44,C53,C61,C71)</f>
        <v>0</v>
      </c>
      <c r="D43" s="4">
        <f t="shared" si="2"/>
        <v>0</v>
      </c>
      <c r="E43" s="4">
        <f t="shared" si="2"/>
        <v>0</v>
      </c>
      <c r="F43" s="4">
        <f t="shared" si="2"/>
        <v>0</v>
      </c>
      <c r="G43" s="4">
        <f t="shared" si="2"/>
        <v>0</v>
      </c>
    </row>
    <row r="44" spans="1:7">
      <c r="A44" s="51" t="s">
        <v>397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404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51" t="s">
        <v>406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51" t="s">
        <v>414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>
      <c r="A71" s="52" t="s">
        <v>424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>
      <c r="A76" s="39"/>
      <c r="B76" s="43"/>
      <c r="C76" s="43"/>
      <c r="D76" s="43"/>
      <c r="E76" s="43"/>
      <c r="F76" s="43"/>
      <c r="G76" s="43"/>
    </row>
    <row r="77" spans="1:7">
      <c r="A77" s="3" t="s">
        <v>379</v>
      </c>
      <c r="B77" s="4">
        <f>B43+B9</f>
        <v>6838774.8899999997</v>
      </c>
      <c r="C77" s="4">
        <f t="shared" ref="C77:G77" si="3">C43+C9</f>
        <v>0</v>
      </c>
      <c r="D77" s="4">
        <f t="shared" si="3"/>
        <v>6838774.8899999997</v>
      </c>
      <c r="E77" s="4">
        <f t="shared" si="3"/>
        <v>1241711.55</v>
      </c>
      <c r="F77" s="4">
        <f t="shared" si="3"/>
        <v>1241711.55</v>
      </c>
      <c r="G77" s="4">
        <f t="shared" si="3"/>
        <v>5597063.3399999999</v>
      </c>
    </row>
    <row r="78" spans="1:7">
      <c r="A78" s="49"/>
      <c r="B78" s="65"/>
      <c r="C78" s="65"/>
      <c r="D78" s="65"/>
      <c r="E78" s="65"/>
      <c r="F78" s="65"/>
      <c r="G78" s="65"/>
    </row>
    <row r="80" spans="1:7" ht="15.6">
      <c r="A80" s="129" t="s">
        <v>556</v>
      </c>
    </row>
    <row r="84" spans="1:4">
      <c r="A84" s="133" t="s">
        <v>557</v>
      </c>
      <c r="B84" s="134"/>
      <c r="C84" s="134"/>
      <c r="D84" s="133" t="s">
        <v>558</v>
      </c>
    </row>
    <row r="85" spans="1:4">
      <c r="A85" s="133" t="s">
        <v>559</v>
      </c>
      <c r="B85" s="134"/>
      <c r="C85" s="134"/>
      <c r="D85" s="133" t="s">
        <v>560</v>
      </c>
    </row>
    <row r="86" spans="1:4">
      <c r="A86" s="133" t="s">
        <v>561</v>
      </c>
      <c r="B86" s="134"/>
      <c r="C86" s="134"/>
      <c r="D86" s="133" t="s">
        <v>562</v>
      </c>
    </row>
    <row r="87" spans="1:4">
      <c r="A87" s="134"/>
      <c r="B87" s="134"/>
      <c r="C87" s="134"/>
      <c r="D87" s="13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9:B10 B27:G27 B53:G53 C72:G75 C43:G52 B71:G71 B43:B44 C20:G26 C28:G36 B19:G19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43"/>
  <sheetViews>
    <sheetView showGridLines="0" topLeftCell="A18" zoomScale="75" zoomScaleNormal="75" workbookViewId="0">
      <selection activeCell="A36" sqref="A36:F45"/>
    </sheetView>
  </sheetViews>
  <sheetFormatPr baseColWidth="10" defaultColWidth="11" defaultRowHeight="14.4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>
      <c r="A1" s="154" t="s">
        <v>430</v>
      </c>
      <c r="B1" s="137"/>
      <c r="C1" s="137"/>
      <c r="D1" s="137"/>
      <c r="E1" s="137"/>
      <c r="F1" s="137"/>
      <c r="G1" s="138"/>
    </row>
    <row r="2" spans="1:7">
      <c r="A2" s="93" t="str">
        <f>'Formato 1'!A2</f>
        <v>INSTITUTO SALMANTINO PARA LAS PERSONAS CON DISCAPACIDAD</v>
      </c>
      <c r="B2" s="94"/>
      <c r="C2" s="94"/>
      <c r="D2" s="94"/>
      <c r="E2" s="94"/>
      <c r="F2" s="94"/>
      <c r="G2" s="95"/>
    </row>
    <row r="3" spans="1:7">
      <c r="A3" s="96" t="s">
        <v>297</v>
      </c>
      <c r="B3" s="97"/>
      <c r="C3" s="97"/>
      <c r="D3" s="97"/>
      <c r="E3" s="97"/>
      <c r="F3" s="97"/>
      <c r="G3" s="98"/>
    </row>
    <row r="4" spans="1:7">
      <c r="A4" s="96" t="s">
        <v>431</v>
      </c>
      <c r="B4" s="97"/>
      <c r="C4" s="97"/>
      <c r="D4" s="97"/>
      <c r="E4" s="97"/>
      <c r="F4" s="97"/>
      <c r="G4" s="98"/>
    </row>
    <row r="5" spans="1:7">
      <c r="A5" s="96" t="str">
        <f>'Formato 3'!A4</f>
        <v>Del 1 de enero al 31 de Marzode 2026</v>
      </c>
      <c r="B5" s="97"/>
      <c r="C5" s="97"/>
      <c r="D5" s="97"/>
      <c r="E5" s="97"/>
      <c r="F5" s="97"/>
      <c r="G5" s="98"/>
    </row>
    <row r="6" spans="1:7">
      <c r="A6" s="99" t="s">
        <v>2</v>
      </c>
      <c r="B6" s="100"/>
      <c r="C6" s="100"/>
      <c r="D6" s="100"/>
      <c r="E6" s="100"/>
      <c r="F6" s="100"/>
      <c r="G6" s="101"/>
    </row>
    <row r="7" spans="1:7">
      <c r="A7" s="149" t="s">
        <v>5</v>
      </c>
      <c r="B7" s="152" t="s">
        <v>299</v>
      </c>
      <c r="C7" s="152"/>
      <c r="D7" s="152"/>
      <c r="E7" s="152"/>
      <c r="F7" s="152"/>
      <c r="G7" s="152" t="s">
        <v>300</v>
      </c>
    </row>
    <row r="8" spans="1:7" ht="28.8">
      <c r="A8" s="150"/>
      <c r="B8" s="7" t="s">
        <v>205</v>
      </c>
      <c r="C8" s="32" t="s">
        <v>395</v>
      </c>
      <c r="D8" s="32" t="s">
        <v>232</v>
      </c>
      <c r="E8" s="32" t="s">
        <v>190</v>
      </c>
      <c r="F8" s="32" t="s">
        <v>206</v>
      </c>
      <c r="G8" s="159"/>
    </row>
    <row r="9" spans="1:7" ht="15.75" customHeight="1">
      <c r="A9" s="25" t="s">
        <v>432</v>
      </c>
      <c r="B9" s="102">
        <f>SUM(B10,B11,B12,B15,B16,B19)</f>
        <v>6146740.5800000001</v>
      </c>
      <c r="C9" s="102">
        <f t="shared" ref="C9:G9" si="0">SUM(C10,C11,C12,C15,C16,C19)</f>
        <v>0</v>
      </c>
      <c r="D9" s="102">
        <f t="shared" si="0"/>
        <v>6146740.5800000001</v>
      </c>
      <c r="E9" s="102">
        <f t="shared" si="0"/>
        <v>1143068.7</v>
      </c>
      <c r="F9" s="102">
        <f t="shared" si="0"/>
        <v>1143068.7</v>
      </c>
      <c r="G9" s="102">
        <f t="shared" si="0"/>
        <v>5003671.8800000008</v>
      </c>
    </row>
    <row r="10" spans="1:7">
      <c r="A10" s="51" t="s">
        <v>433</v>
      </c>
      <c r="B10" s="58">
        <v>6146740.5800000001</v>
      </c>
      <c r="C10" s="58">
        <v>0</v>
      </c>
      <c r="D10" s="58">
        <v>6146740.5800000001</v>
      </c>
      <c r="E10" s="58">
        <v>1143068.7</v>
      </c>
      <c r="F10" s="58">
        <v>1143068.7</v>
      </c>
      <c r="G10" s="59">
        <v>5003671.8800000008</v>
      </c>
    </row>
    <row r="11" spans="1:7" ht="15.75" customHeight="1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>
      <c r="A12" s="51" t="s">
        <v>435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>
      <c r="A16" s="52" t="s">
        <v>439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39"/>
      <c r="B20" s="61"/>
      <c r="C20" s="61"/>
      <c r="D20" s="61"/>
      <c r="E20" s="61"/>
      <c r="F20" s="61"/>
      <c r="G20" s="61"/>
    </row>
    <row r="21" spans="1:7">
      <c r="A21" s="33" t="s">
        <v>443</v>
      </c>
      <c r="B21" s="102">
        <f>SUM(B22,B23,B24,B27,B28,B31)</f>
        <v>0</v>
      </c>
      <c r="C21" s="102">
        <f t="shared" ref="C21:F21" si="1">SUM(C22,C23,C24,C27,C28,C31)</f>
        <v>0</v>
      </c>
      <c r="D21" s="102">
        <f t="shared" si="1"/>
        <v>0</v>
      </c>
      <c r="E21" s="102">
        <f t="shared" si="1"/>
        <v>0</v>
      </c>
      <c r="F21" s="102">
        <f t="shared" si="1"/>
        <v>0</v>
      </c>
      <c r="G21" s="102">
        <f>SUM(G22,G23,G24,G27,G28,G31)</f>
        <v>0</v>
      </c>
    </row>
    <row r="22" spans="1:7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1" t="s">
        <v>435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51" t="s">
        <v>438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>
      <c r="A28" s="52" t="s">
        <v>439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>
      <c r="A32" s="39"/>
      <c r="B32" s="61"/>
      <c r="C32" s="61"/>
      <c r="D32" s="61"/>
      <c r="E32" s="61"/>
      <c r="F32" s="61"/>
      <c r="G32" s="61"/>
    </row>
    <row r="33" spans="1:7" ht="14.4" customHeight="1">
      <c r="A33" s="3" t="s">
        <v>444</v>
      </c>
      <c r="B33" s="102">
        <f>B21+B9</f>
        <v>6146740.5800000001</v>
      </c>
      <c r="C33" s="102">
        <f t="shared" ref="C33:G33" si="2">C21+C9</f>
        <v>0</v>
      </c>
      <c r="D33" s="102">
        <f t="shared" si="2"/>
        <v>6146740.5800000001</v>
      </c>
      <c r="E33" s="102">
        <f t="shared" si="2"/>
        <v>1143068.7</v>
      </c>
      <c r="F33" s="102">
        <f t="shared" si="2"/>
        <v>1143068.7</v>
      </c>
      <c r="G33" s="102">
        <f t="shared" si="2"/>
        <v>5003671.8800000008</v>
      </c>
    </row>
    <row r="34" spans="1:7" ht="14.4" customHeight="1">
      <c r="A34" s="49"/>
      <c r="B34" s="62"/>
      <c r="C34" s="62"/>
      <c r="D34" s="62"/>
      <c r="E34" s="62"/>
      <c r="F34" s="62"/>
      <c r="G34" s="62"/>
    </row>
    <row r="36" spans="1:7" ht="15.6">
      <c r="A36" s="129" t="s">
        <v>556</v>
      </c>
    </row>
    <row r="40" spans="1:7">
      <c r="A40" s="133" t="s">
        <v>557</v>
      </c>
      <c r="B40" s="134"/>
      <c r="C40" s="134"/>
      <c r="D40" s="133" t="s">
        <v>558</v>
      </c>
    </row>
    <row r="41" spans="1:7">
      <c r="A41" s="133" t="s">
        <v>559</v>
      </c>
      <c r="B41" s="134"/>
      <c r="C41" s="134"/>
      <c r="D41" s="133" t="s">
        <v>560</v>
      </c>
    </row>
    <row r="42" spans="1:7">
      <c r="A42" s="133" t="s">
        <v>561</v>
      </c>
      <c r="B42" s="134"/>
      <c r="C42" s="134"/>
      <c r="D42" s="133" t="s">
        <v>562</v>
      </c>
    </row>
    <row r="43" spans="1:7">
      <c r="A43" s="134"/>
      <c r="B43" s="134"/>
      <c r="C43" s="134"/>
      <c r="D43" s="13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G9:G33 B11:F21 B23:F33 B9:F9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2023-03-16T22:14:51Z</dcterms:created>
  <dcterms:modified xsi:type="dcterms:W3CDTF">2026-04-28T15:38:25Z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